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6380" windowHeight="8190" tabRatio="986" activeTab="2"/>
  </bookViews>
  <sheets>
    <sheet name="Dados" sheetId="1" r:id="rId1"/>
    <sheet name="DIA" sheetId="2" state="hidden" r:id="rId2"/>
    <sheet name="DIA-17_SALA-5" sheetId="3" r:id="rId3"/>
    <sheet name="DIA-17_SALA-7" sheetId="4" r:id="rId4"/>
    <sheet name="DIA-17_SALA-8" sheetId="5" r:id="rId5"/>
    <sheet name="DIA-17_SALA-10" sheetId="6" r:id="rId6"/>
    <sheet name="DIA-17_SALA-12" sheetId="7" r:id="rId7"/>
    <sheet name="DIA-18_-SALA-5" sheetId="8" r:id="rId8"/>
    <sheet name="DIA-18_-SALA-7" sheetId="9" r:id="rId9"/>
    <sheet name="DIA-18_SALA-8" sheetId="10" r:id="rId10"/>
    <sheet name="DIA-18_SALA-10" sheetId="11" r:id="rId11"/>
    <sheet name="DIA-18_SALA-12" sheetId="12" r:id="rId12"/>
    <sheet name="DIA-19_SALA-5" sheetId="13" r:id="rId13"/>
    <sheet name="DIA-19_SALA-7" sheetId="14" r:id="rId14"/>
    <sheet name="DIA-19_SALA-8" sheetId="15" r:id="rId15"/>
    <sheet name="DIA-19_SALA-10" sheetId="16" r:id="rId16"/>
    <sheet name="DIA-19_SALA-12" sheetId="17" r:id="rId17"/>
    <sheet name="DIA-20_SALA-5" sheetId="18" r:id="rId18"/>
    <sheet name="DIA-20_SALA-7" sheetId="19" r:id="rId19"/>
    <sheet name="Did.4_SALA-14" sheetId="20" r:id="rId20"/>
    <sheet name="Sheet1" sheetId="21" r:id="rId21"/>
  </sheets>
  <definedNames>
    <definedName name="DATA_INICIO">Dados!$A$2</definedName>
    <definedName name="DID">Dados!$B$2</definedName>
    <definedName name="SALA_1">Dados!$E$2</definedName>
    <definedName name="SALA_10">Dados!$N$2</definedName>
    <definedName name="SALA_11">Dados!$O$2</definedName>
    <definedName name="SALA_12">Dados!$P$2</definedName>
    <definedName name="SALA_13">Dados!$Q$2</definedName>
    <definedName name="SALA_14">Dados!$R$2</definedName>
    <definedName name="SALA_15">Dados!$S$2</definedName>
    <definedName name="SALA_16">Dados!$T$2</definedName>
    <definedName name="SALA_17">Dados!$U$2</definedName>
    <definedName name="SALA_18">Dados!$V$2</definedName>
    <definedName name="SALA_19">Dados!$W$2</definedName>
    <definedName name="SALA_2">Dados!$F$2</definedName>
    <definedName name="SALA_20">Dados!$X$2</definedName>
    <definedName name="SALA_3">Dados!$G$2</definedName>
    <definedName name="SALA_4">Dados!$H$2</definedName>
    <definedName name="SALA_5">Dados!$I$2</definedName>
    <definedName name="SALA_6">Dados!$J$2</definedName>
    <definedName name="SALA_7">Dados!$K$2</definedName>
    <definedName name="SALA_8">Dados!$L$2</definedName>
    <definedName name="SALA_9">Dados!$M$2</definedName>
  </definedNames>
  <calcPr calcId="152511" iterateDelta="1E-4"/>
</workbook>
</file>

<file path=xl/calcChain.xml><?xml version="1.0" encoding="utf-8"?>
<calcChain xmlns="http://schemas.openxmlformats.org/spreadsheetml/2006/main">
  <c r="H35" i="19" l="1"/>
  <c r="H25" i="19"/>
  <c r="H4" i="16"/>
  <c r="H15" i="16"/>
  <c r="H4" i="3"/>
  <c r="B3" i="21"/>
  <c r="C3" i="21" s="1"/>
  <c r="B4" i="21" s="1"/>
  <c r="C4" i="21" s="1"/>
  <c r="B5" i="21" s="1"/>
  <c r="C5" i="21" s="1"/>
  <c r="B6" i="21" s="1"/>
  <c r="C6" i="21" s="1"/>
  <c r="B7" i="21" s="1"/>
  <c r="C7" i="21" s="1"/>
  <c r="B8" i="21" s="1"/>
  <c r="C8" i="21" s="1"/>
  <c r="C142" i="20"/>
  <c r="B143" i="20" s="1"/>
  <c r="C143" i="20" s="1"/>
  <c r="B144" i="20" s="1"/>
  <c r="C144" i="20" s="1"/>
  <c r="B142" i="20"/>
  <c r="B135" i="20"/>
  <c r="C135" i="20" s="1"/>
  <c r="B136" i="20" s="1"/>
  <c r="C136" i="20" s="1"/>
  <c r="B137" i="20" s="1"/>
  <c r="C137" i="20" s="1"/>
  <c r="C128" i="20"/>
  <c r="B129" i="20" s="1"/>
  <c r="C129" i="20" s="1"/>
  <c r="B130" i="20" s="1"/>
  <c r="C130" i="20" s="1"/>
  <c r="B128" i="20"/>
  <c r="B121" i="20"/>
  <c r="C121" i="20" s="1"/>
  <c r="B122" i="20" s="1"/>
  <c r="C122" i="20" s="1"/>
  <c r="B123" i="20" s="1"/>
  <c r="C123" i="20" s="1"/>
  <c r="C113" i="20"/>
  <c r="B114" i="20" s="1"/>
  <c r="C114" i="20" s="1"/>
  <c r="B115" i="20" s="1"/>
  <c r="C115" i="20" s="1"/>
  <c r="B116" i="20" s="1"/>
  <c r="C116" i="20" s="1"/>
  <c r="B113" i="20"/>
  <c r="B106" i="20"/>
  <c r="C106" i="20" s="1"/>
  <c r="B107" i="20" s="1"/>
  <c r="C107" i="20" s="1"/>
  <c r="B108" i="20" s="1"/>
  <c r="C108" i="20" s="1"/>
  <c r="C99" i="20"/>
  <c r="B100" i="20" s="1"/>
  <c r="C100" i="20" s="1"/>
  <c r="B101" i="20" s="1"/>
  <c r="C101" i="20" s="1"/>
  <c r="B99" i="20"/>
  <c r="B92" i="20"/>
  <c r="C92" i="20" s="1"/>
  <c r="B93" i="20" s="1"/>
  <c r="C93" i="20" s="1"/>
  <c r="B94" i="20" s="1"/>
  <c r="C94" i="20" s="1"/>
  <c r="C84" i="20"/>
  <c r="B85" i="20" s="1"/>
  <c r="C85" i="20" s="1"/>
  <c r="B86" i="20" s="1"/>
  <c r="C86" i="20" s="1"/>
  <c r="B87" i="20" s="1"/>
  <c r="C87" i="20" s="1"/>
  <c r="B84" i="20"/>
  <c r="B77" i="20"/>
  <c r="C77" i="20" s="1"/>
  <c r="B78" i="20" s="1"/>
  <c r="C78" i="20" s="1"/>
  <c r="B79" i="20" s="1"/>
  <c r="C79" i="20" s="1"/>
  <c r="C69" i="20"/>
  <c r="B70" i="20" s="1"/>
  <c r="C70" i="20" s="1"/>
  <c r="B71" i="20" s="1"/>
  <c r="C71" i="20" s="1"/>
  <c r="B72" i="20" s="1"/>
  <c r="C72" i="20" s="1"/>
  <c r="B69" i="20"/>
  <c r="B60" i="20"/>
  <c r="C60" i="20" s="1"/>
  <c r="B61" i="20" s="1"/>
  <c r="C61" i="20" s="1"/>
  <c r="B62" i="20" s="1"/>
  <c r="C62" i="20" s="1"/>
  <c r="B63" i="20" s="1"/>
  <c r="C63" i="20" s="1"/>
  <c r="B64" i="20" s="1"/>
  <c r="C64" i="20" s="1"/>
  <c r="C52" i="20"/>
  <c r="B53" i="20" s="1"/>
  <c r="C53" i="20" s="1"/>
  <c r="B54" i="20" s="1"/>
  <c r="C54" i="20" s="1"/>
  <c r="B55" i="20" s="1"/>
  <c r="C55" i="20" s="1"/>
  <c r="B52" i="20"/>
  <c r="B42" i="20"/>
  <c r="C42" i="20" s="1"/>
  <c r="B43" i="20" s="1"/>
  <c r="C43" i="20" s="1"/>
  <c r="B44" i="20" s="1"/>
  <c r="C44" i="20" s="1"/>
  <c r="B45" i="20" s="1"/>
  <c r="C45" i="20" s="1"/>
  <c r="B46" i="20" s="1"/>
  <c r="C46" i="20" s="1"/>
  <c r="B47" i="20" s="1"/>
  <c r="C47" i="20" s="1"/>
  <c r="C32" i="20"/>
  <c r="B33" i="20" s="1"/>
  <c r="C33" i="20" s="1"/>
  <c r="B34" i="20" s="1"/>
  <c r="C34" i="20" s="1"/>
  <c r="B35" i="20" s="1"/>
  <c r="C35" i="20" s="1"/>
  <c r="B36" i="20" s="1"/>
  <c r="C36" i="20" s="1"/>
  <c r="B37" i="20" s="1"/>
  <c r="C37" i="20" s="1"/>
  <c r="B32" i="20"/>
  <c r="B22" i="20"/>
  <c r="C22" i="20" s="1"/>
  <c r="B23" i="20" s="1"/>
  <c r="C23" i="20" s="1"/>
  <c r="B24" i="20" s="1"/>
  <c r="C24" i="20" s="1"/>
  <c r="B25" i="20" s="1"/>
  <c r="C25" i="20" s="1"/>
  <c r="B26" i="20" s="1"/>
  <c r="C26" i="20" s="1"/>
  <c r="B27" i="20" s="1"/>
  <c r="C27" i="20" s="1"/>
  <c r="C36" i="19"/>
  <c r="B37" i="19" s="1"/>
  <c r="C37" i="19" s="1"/>
  <c r="B38" i="19" s="1"/>
  <c r="C38" i="19" s="1"/>
  <c r="B39" i="19" s="1"/>
  <c r="C39" i="19" s="1"/>
  <c r="B36" i="19"/>
  <c r="C35" i="19"/>
  <c r="C25" i="19"/>
  <c r="B26" i="19" s="1"/>
  <c r="C26" i="19" s="1"/>
  <c r="B27" i="19" s="1"/>
  <c r="C27" i="19" s="1"/>
  <c r="B28" i="19" s="1"/>
  <c r="C28" i="19" s="1"/>
  <c r="B29" i="19" s="1"/>
  <c r="C29" i="19" s="1"/>
  <c r="H15" i="19"/>
  <c r="C15" i="19"/>
  <c r="B16" i="19" s="1"/>
  <c r="C16" i="19" s="1"/>
  <c r="B17" i="19" s="1"/>
  <c r="C17" i="19" s="1"/>
  <c r="B18" i="19" s="1"/>
  <c r="C18" i="19" s="1"/>
  <c r="B19" i="19" s="1"/>
  <c r="C19" i="19" s="1"/>
  <c r="H4" i="19"/>
  <c r="C4" i="19"/>
  <c r="B5" i="19" s="1"/>
  <c r="C5" i="19" s="1"/>
  <c r="B6" i="19" s="1"/>
  <c r="C6" i="19" s="1"/>
  <c r="B7" i="19" s="1"/>
  <c r="C7" i="19" s="1"/>
  <c r="B8" i="19" s="1"/>
  <c r="C8" i="19" s="1"/>
  <c r="B36" i="18"/>
  <c r="C36" i="18" s="1"/>
  <c r="B37" i="18" s="1"/>
  <c r="C37" i="18" s="1"/>
  <c r="B38" i="18" s="1"/>
  <c r="C38" i="18" s="1"/>
  <c r="B39" i="18" s="1"/>
  <c r="C39" i="18" s="1"/>
  <c r="H35" i="18"/>
  <c r="C35" i="18"/>
  <c r="H25" i="18"/>
  <c r="C25" i="18"/>
  <c r="B26" i="18" s="1"/>
  <c r="C26" i="18" s="1"/>
  <c r="B27" i="18" s="1"/>
  <c r="C27" i="18" s="1"/>
  <c r="B28" i="18" s="1"/>
  <c r="C28" i="18" s="1"/>
  <c r="B29" i="18" s="1"/>
  <c r="C29" i="18" s="1"/>
  <c r="H15" i="18"/>
  <c r="C15" i="18"/>
  <c r="B16" i="18" s="1"/>
  <c r="C16" i="18" s="1"/>
  <c r="B17" i="18" s="1"/>
  <c r="C17" i="18" s="1"/>
  <c r="B18" i="18" s="1"/>
  <c r="C18" i="18" s="1"/>
  <c r="B19" i="18" s="1"/>
  <c r="C19" i="18" s="1"/>
  <c r="H4" i="18"/>
  <c r="C4" i="18"/>
  <c r="B5" i="18" s="1"/>
  <c r="C5" i="18" s="1"/>
  <c r="B6" i="18" s="1"/>
  <c r="C6" i="18" s="1"/>
  <c r="B7" i="18" s="1"/>
  <c r="C7" i="18" s="1"/>
  <c r="B8" i="18" s="1"/>
  <c r="C8" i="18" s="1"/>
  <c r="B36" i="17"/>
  <c r="C36" i="17" s="1"/>
  <c r="B37" i="17" s="1"/>
  <c r="C37" i="17" s="1"/>
  <c r="B38" i="17" s="1"/>
  <c r="C38" i="17" s="1"/>
  <c r="B39" i="17" s="1"/>
  <c r="C39" i="17" s="1"/>
  <c r="H35" i="17"/>
  <c r="C35" i="17"/>
  <c r="H25" i="17"/>
  <c r="C25" i="17"/>
  <c r="B26" i="17" s="1"/>
  <c r="C26" i="17" s="1"/>
  <c r="B27" i="17" s="1"/>
  <c r="C27" i="17" s="1"/>
  <c r="B28" i="17" s="1"/>
  <c r="C28" i="17" s="1"/>
  <c r="B29" i="17" s="1"/>
  <c r="C29" i="17" s="1"/>
  <c r="H15" i="17"/>
  <c r="C15" i="17"/>
  <c r="B16" i="17" s="1"/>
  <c r="C16" i="17" s="1"/>
  <c r="B17" i="17" s="1"/>
  <c r="C17" i="17" s="1"/>
  <c r="B18" i="17" s="1"/>
  <c r="C18" i="17" s="1"/>
  <c r="B19" i="17" s="1"/>
  <c r="C19" i="17" s="1"/>
  <c r="H4" i="17"/>
  <c r="C4" i="17"/>
  <c r="B5" i="17" s="1"/>
  <c r="C5" i="17" s="1"/>
  <c r="B6" i="17" s="1"/>
  <c r="C6" i="17" s="1"/>
  <c r="B7" i="17" s="1"/>
  <c r="C7" i="17" s="1"/>
  <c r="B8" i="17" s="1"/>
  <c r="C8" i="17" s="1"/>
  <c r="B36" i="16"/>
  <c r="C36" i="16" s="1"/>
  <c r="B37" i="16" s="1"/>
  <c r="C37" i="16" s="1"/>
  <c r="B38" i="16" s="1"/>
  <c r="C38" i="16" s="1"/>
  <c r="B39" i="16" s="1"/>
  <c r="C39" i="16" s="1"/>
  <c r="H35" i="16"/>
  <c r="C35" i="16"/>
  <c r="H25" i="16"/>
  <c r="C25" i="16"/>
  <c r="B26" i="16" s="1"/>
  <c r="C26" i="16" s="1"/>
  <c r="B27" i="16" s="1"/>
  <c r="C27" i="16" s="1"/>
  <c r="B28" i="16" s="1"/>
  <c r="C28" i="16" s="1"/>
  <c r="B29" i="16" s="1"/>
  <c r="C29" i="16" s="1"/>
  <c r="C15" i="16"/>
  <c r="B16" i="16" s="1"/>
  <c r="C16" i="16" s="1"/>
  <c r="B17" i="16" s="1"/>
  <c r="C17" i="16" s="1"/>
  <c r="B18" i="16" s="1"/>
  <c r="C18" i="16" s="1"/>
  <c r="B19" i="16" s="1"/>
  <c r="C19" i="16" s="1"/>
  <c r="C4" i="16"/>
  <c r="B5" i="16" s="1"/>
  <c r="C5" i="16" s="1"/>
  <c r="B6" i="16" s="1"/>
  <c r="C6" i="16" s="1"/>
  <c r="B7" i="16" s="1"/>
  <c r="C7" i="16" s="1"/>
  <c r="B8" i="16" s="1"/>
  <c r="C8" i="16" s="1"/>
  <c r="C35" i="15"/>
  <c r="B36" i="15" s="1"/>
  <c r="C36" i="15" s="1"/>
  <c r="B37" i="15" s="1"/>
  <c r="C37" i="15" s="1"/>
  <c r="B38" i="15" s="1"/>
  <c r="C38" i="15" s="1"/>
  <c r="B39" i="15" s="1"/>
  <c r="C39" i="15" s="1"/>
  <c r="H25" i="15"/>
  <c r="C25" i="15"/>
  <c r="B26" i="15" s="1"/>
  <c r="C26" i="15" s="1"/>
  <c r="B27" i="15" s="1"/>
  <c r="C27" i="15" s="1"/>
  <c r="B28" i="15" s="1"/>
  <c r="C28" i="15" s="1"/>
  <c r="B29" i="15" s="1"/>
  <c r="C29" i="15" s="1"/>
  <c r="C15" i="15"/>
  <c r="B16" i="15" s="1"/>
  <c r="C16" i="15" s="1"/>
  <c r="B17" i="15" s="1"/>
  <c r="C17" i="15" s="1"/>
  <c r="B18" i="15" s="1"/>
  <c r="C18" i="15" s="1"/>
  <c r="B19" i="15" s="1"/>
  <c r="C19" i="15" s="1"/>
  <c r="C4" i="15"/>
  <c r="B5" i="15" s="1"/>
  <c r="C5" i="15" s="1"/>
  <c r="B6" i="15" s="1"/>
  <c r="C6" i="15" s="1"/>
  <c r="B7" i="15" s="1"/>
  <c r="C7" i="15" s="1"/>
  <c r="B8" i="15" s="1"/>
  <c r="C8" i="15" s="1"/>
  <c r="H35" i="14"/>
  <c r="C35" i="14"/>
  <c r="B36" i="14" s="1"/>
  <c r="C36" i="14" s="1"/>
  <c r="B37" i="14" s="1"/>
  <c r="C37" i="14" s="1"/>
  <c r="B38" i="14" s="1"/>
  <c r="C38" i="14" s="1"/>
  <c r="B39" i="14" s="1"/>
  <c r="C39" i="14" s="1"/>
  <c r="H25" i="14"/>
  <c r="C25" i="14"/>
  <c r="B26" i="14" s="1"/>
  <c r="C26" i="14" s="1"/>
  <c r="B27" i="14" s="1"/>
  <c r="C27" i="14" s="1"/>
  <c r="B28" i="14" s="1"/>
  <c r="C28" i="14" s="1"/>
  <c r="B29" i="14" s="1"/>
  <c r="C29" i="14" s="1"/>
  <c r="H15" i="14"/>
  <c r="C15" i="14"/>
  <c r="B16" i="14" s="1"/>
  <c r="C16" i="14" s="1"/>
  <c r="B17" i="14" s="1"/>
  <c r="C17" i="14" s="1"/>
  <c r="B18" i="14" s="1"/>
  <c r="C18" i="14" s="1"/>
  <c r="B19" i="14" s="1"/>
  <c r="C19" i="14" s="1"/>
  <c r="H4" i="14"/>
  <c r="C4" i="14"/>
  <c r="B5" i="14" s="1"/>
  <c r="C5" i="14" s="1"/>
  <c r="B6" i="14" s="1"/>
  <c r="C6" i="14" s="1"/>
  <c r="B7" i="14" s="1"/>
  <c r="C7" i="14" s="1"/>
  <c r="B8" i="14" s="1"/>
  <c r="C8" i="14" s="1"/>
  <c r="H35" i="13"/>
  <c r="C35" i="13"/>
  <c r="B36" i="13" s="1"/>
  <c r="C36" i="13" s="1"/>
  <c r="B37" i="13" s="1"/>
  <c r="C37" i="13" s="1"/>
  <c r="B38" i="13" s="1"/>
  <c r="C38" i="13" s="1"/>
  <c r="B39" i="13" s="1"/>
  <c r="C39" i="13" s="1"/>
  <c r="H25" i="13"/>
  <c r="C25" i="13"/>
  <c r="B26" i="13" s="1"/>
  <c r="C26" i="13" s="1"/>
  <c r="B27" i="13" s="1"/>
  <c r="C27" i="13" s="1"/>
  <c r="B28" i="13" s="1"/>
  <c r="C28" i="13" s="1"/>
  <c r="B29" i="13" s="1"/>
  <c r="C29" i="13" s="1"/>
  <c r="H15" i="13"/>
  <c r="C15" i="13"/>
  <c r="B16" i="13" s="1"/>
  <c r="C16" i="13" s="1"/>
  <c r="B17" i="13" s="1"/>
  <c r="C17" i="13" s="1"/>
  <c r="B18" i="13" s="1"/>
  <c r="C18" i="13" s="1"/>
  <c r="B19" i="13" s="1"/>
  <c r="C19" i="13" s="1"/>
  <c r="H4" i="13"/>
  <c r="C4" i="13"/>
  <c r="B5" i="13" s="1"/>
  <c r="C5" i="13" s="1"/>
  <c r="B6" i="13" s="1"/>
  <c r="C6" i="13" s="1"/>
  <c r="B7" i="13" s="1"/>
  <c r="C7" i="13" s="1"/>
  <c r="B8" i="13" s="1"/>
  <c r="C8" i="13" s="1"/>
  <c r="H35" i="12"/>
  <c r="C35" i="12"/>
  <c r="B36" i="12" s="1"/>
  <c r="C36" i="12" s="1"/>
  <c r="B37" i="12" s="1"/>
  <c r="C37" i="12" s="1"/>
  <c r="B38" i="12" s="1"/>
  <c r="C38" i="12" s="1"/>
  <c r="B39" i="12" s="1"/>
  <c r="C39" i="12" s="1"/>
  <c r="H25" i="12"/>
  <c r="C25" i="12"/>
  <c r="B26" i="12" s="1"/>
  <c r="C26" i="12" s="1"/>
  <c r="B27" i="12" s="1"/>
  <c r="C27" i="12" s="1"/>
  <c r="B28" i="12" s="1"/>
  <c r="C28" i="12" s="1"/>
  <c r="B29" i="12" s="1"/>
  <c r="C29" i="12" s="1"/>
  <c r="H15" i="12"/>
  <c r="C15" i="12"/>
  <c r="B16" i="12" s="1"/>
  <c r="C16" i="12" s="1"/>
  <c r="B17" i="12" s="1"/>
  <c r="C17" i="12" s="1"/>
  <c r="B18" i="12" s="1"/>
  <c r="C18" i="12" s="1"/>
  <c r="B19" i="12" s="1"/>
  <c r="C19" i="12" s="1"/>
  <c r="H4" i="12"/>
  <c r="C4" i="12"/>
  <c r="B5" i="12" s="1"/>
  <c r="C5" i="12" s="1"/>
  <c r="B6" i="12" s="1"/>
  <c r="C6" i="12" s="1"/>
  <c r="B7" i="12" s="1"/>
  <c r="C7" i="12" s="1"/>
  <c r="B8" i="12" s="1"/>
  <c r="C8" i="12" s="1"/>
  <c r="H35" i="11"/>
  <c r="C35" i="11"/>
  <c r="B36" i="11" s="1"/>
  <c r="C36" i="11" s="1"/>
  <c r="B37" i="11" s="1"/>
  <c r="C37" i="11" s="1"/>
  <c r="B38" i="11" s="1"/>
  <c r="C38" i="11" s="1"/>
  <c r="B39" i="11" s="1"/>
  <c r="C39" i="11" s="1"/>
  <c r="H25" i="11"/>
  <c r="C25" i="11"/>
  <c r="B26" i="11" s="1"/>
  <c r="C26" i="11" s="1"/>
  <c r="B27" i="11" s="1"/>
  <c r="C27" i="11" s="1"/>
  <c r="B28" i="11" s="1"/>
  <c r="C28" i="11" s="1"/>
  <c r="B29" i="11" s="1"/>
  <c r="C29" i="11" s="1"/>
  <c r="H15" i="11"/>
  <c r="C15" i="11"/>
  <c r="B16" i="11" s="1"/>
  <c r="C16" i="11" s="1"/>
  <c r="B17" i="11" s="1"/>
  <c r="C17" i="11" s="1"/>
  <c r="B18" i="11" s="1"/>
  <c r="C18" i="11" s="1"/>
  <c r="B19" i="11" s="1"/>
  <c r="C19" i="11" s="1"/>
  <c r="H4" i="11"/>
  <c r="C4" i="11"/>
  <c r="B5" i="11" s="1"/>
  <c r="C5" i="11" s="1"/>
  <c r="B6" i="11" s="1"/>
  <c r="C6" i="11" s="1"/>
  <c r="B7" i="11" s="1"/>
  <c r="C7" i="11" s="1"/>
  <c r="B8" i="11" s="1"/>
  <c r="C8" i="11" s="1"/>
  <c r="H35" i="10"/>
  <c r="C35" i="10"/>
  <c r="B36" i="10" s="1"/>
  <c r="C36" i="10" s="1"/>
  <c r="B37" i="10" s="1"/>
  <c r="C37" i="10" s="1"/>
  <c r="B38" i="10" s="1"/>
  <c r="C38" i="10" s="1"/>
  <c r="B39" i="10" s="1"/>
  <c r="C39" i="10" s="1"/>
  <c r="H25" i="10"/>
  <c r="C25" i="10"/>
  <c r="B26" i="10" s="1"/>
  <c r="C26" i="10" s="1"/>
  <c r="B27" i="10" s="1"/>
  <c r="C27" i="10" s="1"/>
  <c r="B28" i="10" s="1"/>
  <c r="C28" i="10" s="1"/>
  <c r="B29" i="10" s="1"/>
  <c r="C29" i="10" s="1"/>
  <c r="H15" i="10"/>
  <c r="C15" i="10"/>
  <c r="B16" i="10" s="1"/>
  <c r="C16" i="10" s="1"/>
  <c r="B17" i="10" s="1"/>
  <c r="C17" i="10" s="1"/>
  <c r="B18" i="10" s="1"/>
  <c r="C18" i="10" s="1"/>
  <c r="B19" i="10" s="1"/>
  <c r="C19" i="10" s="1"/>
  <c r="H4" i="10"/>
  <c r="C4" i="10"/>
  <c r="B5" i="10" s="1"/>
  <c r="C5" i="10" s="1"/>
  <c r="B6" i="10" s="1"/>
  <c r="C6" i="10" s="1"/>
  <c r="B7" i="10" s="1"/>
  <c r="C7" i="10" s="1"/>
  <c r="B8" i="10" s="1"/>
  <c r="C8" i="10" s="1"/>
  <c r="H35" i="9"/>
  <c r="C35" i="9"/>
  <c r="B36" i="9" s="1"/>
  <c r="C36" i="9" s="1"/>
  <c r="B37" i="9" s="1"/>
  <c r="C37" i="9" s="1"/>
  <c r="B38" i="9" s="1"/>
  <c r="C38" i="9" s="1"/>
  <c r="B39" i="9" s="1"/>
  <c r="C39" i="9" s="1"/>
  <c r="H25" i="9"/>
  <c r="C25" i="9"/>
  <c r="B26" i="9" s="1"/>
  <c r="C26" i="9" s="1"/>
  <c r="B27" i="9" s="1"/>
  <c r="C27" i="9" s="1"/>
  <c r="B28" i="9" s="1"/>
  <c r="C28" i="9" s="1"/>
  <c r="B29" i="9" s="1"/>
  <c r="C29" i="9" s="1"/>
  <c r="H15" i="9"/>
  <c r="C15" i="9"/>
  <c r="B16" i="9" s="1"/>
  <c r="C16" i="9" s="1"/>
  <c r="B17" i="9" s="1"/>
  <c r="C17" i="9" s="1"/>
  <c r="B18" i="9" s="1"/>
  <c r="C18" i="9" s="1"/>
  <c r="B19" i="9" s="1"/>
  <c r="C19" i="9" s="1"/>
  <c r="H4" i="9"/>
  <c r="C4" i="9"/>
  <c r="B5" i="9" s="1"/>
  <c r="C5" i="9" s="1"/>
  <c r="B6" i="9" s="1"/>
  <c r="C6" i="9" s="1"/>
  <c r="B7" i="9" s="1"/>
  <c r="C7" i="9" s="1"/>
  <c r="B8" i="9" s="1"/>
  <c r="C8" i="9" s="1"/>
  <c r="H35" i="8"/>
  <c r="C35" i="8"/>
  <c r="B36" i="8" s="1"/>
  <c r="C36" i="8" s="1"/>
  <c r="B37" i="8" s="1"/>
  <c r="C37" i="8" s="1"/>
  <c r="B38" i="8" s="1"/>
  <c r="C38" i="8" s="1"/>
  <c r="B39" i="8" s="1"/>
  <c r="C39" i="8" s="1"/>
  <c r="H25" i="8"/>
  <c r="C25" i="8"/>
  <c r="B26" i="8" s="1"/>
  <c r="C26" i="8" s="1"/>
  <c r="B27" i="8" s="1"/>
  <c r="C27" i="8" s="1"/>
  <c r="B28" i="8" s="1"/>
  <c r="C28" i="8" s="1"/>
  <c r="B29" i="8" s="1"/>
  <c r="C29" i="8" s="1"/>
  <c r="H15" i="8"/>
  <c r="C15" i="8"/>
  <c r="B16" i="8" s="1"/>
  <c r="C16" i="8" s="1"/>
  <c r="B17" i="8" s="1"/>
  <c r="C17" i="8" s="1"/>
  <c r="B18" i="8" s="1"/>
  <c r="C18" i="8" s="1"/>
  <c r="B19" i="8" s="1"/>
  <c r="C19" i="8" s="1"/>
  <c r="H4" i="8"/>
  <c r="C4" i="8"/>
  <c r="B5" i="8" s="1"/>
  <c r="C5" i="8" s="1"/>
  <c r="B6" i="8" s="1"/>
  <c r="C6" i="8" s="1"/>
  <c r="B7" i="8" s="1"/>
  <c r="C7" i="8" s="1"/>
  <c r="B8" i="8" s="1"/>
  <c r="C8" i="8" s="1"/>
  <c r="H35" i="7"/>
  <c r="C35" i="7"/>
  <c r="B36" i="7" s="1"/>
  <c r="C36" i="7" s="1"/>
  <c r="B37" i="7" s="1"/>
  <c r="C37" i="7" s="1"/>
  <c r="B38" i="7" s="1"/>
  <c r="C38" i="7" s="1"/>
  <c r="B39" i="7" s="1"/>
  <c r="C39" i="7" s="1"/>
  <c r="H25" i="7"/>
  <c r="C25" i="7"/>
  <c r="B26" i="7" s="1"/>
  <c r="C26" i="7" s="1"/>
  <c r="B27" i="7" s="1"/>
  <c r="C27" i="7" s="1"/>
  <c r="B28" i="7" s="1"/>
  <c r="C28" i="7" s="1"/>
  <c r="B29" i="7" s="1"/>
  <c r="C29" i="7" s="1"/>
  <c r="H15" i="7"/>
  <c r="C15" i="7"/>
  <c r="B16" i="7" s="1"/>
  <c r="C16" i="7" s="1"/>
  <c r="B17" i="7" s="1"/>
  <c r="C17" i="7" s="1"/>
  <c r="B18" i="7" s="1"/>
  <c r="C18" i="7" s="1"/>
  <c r="B19" i="7" s="1"/>
  <c r="C19" i="7" s="1"/>
  <c r="H4" i="7"/>
  <c r="C4" i="7"/>
  <c r="B5" i="7" s="1"/>
  <c r="C5" i="7" s="1"/>
  <c r="B6" i="7" s="1"/>
  <c r="C6" i="7" s="1"/>
  <c r="B7" i="7" s="1"/>
  <c r="C7" i="7" s="1"/>
  <c r="B8" i="7" s="1"/>
  <c r="C8" i="7" s="1"/>
  <c r="H35" i="6"/>
  <c r="C35" i="6"/>
  <c r="B36" i="6" s="1"/>
  <c r="C36" i="6" s="1"/>
  <c r="B37" i="6" s="1"/>
  <c r="C37" i="6" s="1"/>
  <c r="B38" i="6" s="1"/>
  <c r="C38" i="6" s="1"/>
  <c r="B39" i="6" s="1"/>
  <c r="C39" i="6" s="1"/>
  <c r="H25" i="6"/>
  <c r="C25" i="6"/>
  <c r="B26" i="6" s="1"/>
  <c r="C26" i="6" s="1"/>
  <c r="B27" i="6" s="1"/>
  <c r="C27" i="6" s="1"/>
  <c r="B28" i="6" s="1"/>
  <c r="C28" i="6" s="1"/>
  <c r="B29" i="6" s="1"/>
  <c r="C29" i="6" s="1"/>
  <c r="H15" i="6"/>
  <c r="C15" i="6"/>
  <c r="B16" i="6" s="1"/>
  <c r="C16" i="6" s="1"/>
  <c r="B17" i="6" s="1"/>
  <c r="C17" i="6" s="1"/>
  <c r="B18" i="6" s="1"/>
  <c r="C18" i="6" s="1"/>
  <c r="B19" i="6" s="1"/>
  <c r="C19" i="6" s="1"/>
  <c r="H4" i="6"/>
  <c r="C4" i="6"/>
  <c r="B5" i="6" s="1"/>
  <c r="C5" i="6" s="1"/>
  <c r="B6" i="6" s="1"/>
  <c r="C6" i="6" s="1"/>
  <c r="B7" i="6" s="1"/>
  <c r="C7" i="6" s="1"/>
  <c r="B8" i="6" s="1"/>
  <c r="C8" i="6" s="1"/>
  <c r="H35" i="5"/>
  <c r="C35" i="5"/>
  <c r="B36" i="5" s="1"/>
  <c r="C36" i="5" s="1"/>
  <c r="B37" i="5" s="1"/>
  <c r="C37" i="5" s="1"/>
  <c r="B38" i="5" s="1"/>
  <c r="C38" i="5" s="1"/>
  <c r="B39" i="5" s="1"/>
  <c r="C39" i="5" s="1"/>
  <c r="H25" i="5"/>
  <c r="C25" i="5"/>
  <c r="B26" i="5" s="1"/>
  <c r="C26" i="5" s="1"/>
  <c r="B27" i="5" s="1"/>
  <c r="C27" i="5" s="1"/>
  <c r="B28" i="5" s="1"/>
  <c r="C28" i="5" s="1"/>
  <c r="B29" i="5" s="1"/>
  <c r="C29" i="5" s="1"/>
  <c r="H15" i="5"/>
  <c r="C15" i="5"/>
  <c r="B16" i="5" s="1"/>
  <c r="C16" i="5" s="1"/>
  <c r="B17" i="5" s="1"/>
  <c r="C17" i="5" s="1"/>
  <c r="B18" i="5" s="1"/>
  <c r="C18" i="5" s="1"/>
  <c r="B19" i="5" s="1"/>
  <c r="C19" i="5" s="1"/>
  <c r="H4" i="5"/>
  <c r="C4" i="5"/>
  <c r="B5" i="5" s="1"/>
  <c r="C5" i="5" s="1"/>
  <c r="B6" i="5" s="1"/>
  <c r="C6" i="5" s="1"/>
  <c r="B7" i="5" s="1"/>
  <c r="C7" i="5" s="1"/>
  <c r="B8" i="5" s="1"/>
  <c r="C8" i="5" s="1"/>
  <c r="H35" i="4"/>
  <c r="C35" i="4"/>
  <c r="B36" i="4" s="1"/>
  <c r="C36" i="4" s="1"/>
  <c r="B37" i="4" s="1"/>
  <c r="C37" i="4" s="1"/>
  <c r="B38" i="4" s="1"/>
  <c r="C38" i="4" s="1"/>
  <c r="B39" i="4" s="1"/>
  <c r="C39" i="4" s="1"/>
  <c r="C26" i="4"/>
  <c r="B27" i="4" s="1"/>
  <c r="C27" i="4" s="1"/>
  <c r="B28" i="4" s="1"/>
  <c r="C28" i="4" s="1"/>
  <c r="B29" i="4" s="1"/>
  <c r="C29" i="4" s="1"/>
  <c r="B26" i="4"/>
  <c r="H25" i="4"/>
  <c r="C25" i="4"/>
  <c r="H15" i="4"/>
  <c r="C15" i="4"/>
  <c r="B16" i="4" s="1"/>
  <c r="C16" i="4" s="1"/>
  <c r="B17" i="4" s="1"/>
  <c r="C17" i="4" s="1"/>
  <c r="B18" i="4" s="1"/>
  <c r="C18" i="4" s="1"/>
  <c r="B19" i="4" s="1"/>
  <c r="C19" i="4" s="1"/>
  <c r="H4" i="4"/>
  <c r="C4" i="4"/>
  <c r="B5" i="4" s="1"/>
  <c r="C5" i="4" s="1"/>
  <c r="B6" i="4" s="1"/>
  <c r="C6" i="4" s="1"/>
  <c r="B7" i="4" s="1"/>
  <c r="C7" i="4" s="1"/>
  <c r="B8" i="4" s="1"/>
  <c r="C8" i="4" s="1"/>
  <c r="H35" i="3"/>
  <c r="C35" i="3"/>
  <c r="B36" i="3" s="1"/>
  <c r="C36" i="3" s="1"/>
  <c r="B37" i="3" s="1"/>
  <c r="C37" i="3" s="1"/>
  <c r="B38" i="3" s="1"/>
  <c r="C38" i="3" s="1"/>
  <c r="B39" i="3" s="1"/>
  <c r="C39" i="3" s="1"/>
  <c r="C26" i="3"/>
  <c r="B27" i="3" s="1"/>
  <c r="C27" i="3" s="1"/>
  <c r="B28" i="3" s="1"/>
  <c r="C28" i="3" s="1"/>
  <c r="B29" i="3" s="1"/>
  <c r="C29" i="3" s="1"/>
  <c r="B26" i="3"/>
  <c r="H25" i="3"/>
  <c r="C25" i="3"/>
  <c r="H15" i="3"/>
  <c r="C15" i="3"/>
  <c r="B16" i="3" s="1"/>
  <c r="C16" i="3" s="1"/>
  <c r="B17" i="3" s="1"/>
  <c r="C17" i="3" s="1"/>
  <c r="B18" i="3" s="1"/>
  <c r="C18" i="3" s="1"/>
  <c r="B19" i="3" s="1"/>
  <c r="C19" i="3" s="1"/>
  <c r="C4" i="3"/>
  <c r="B5" i="3" s="1"/>
  <c r="C5" i="3" s="1"/>
  <c r="B6" i="3" s="1"/>
  <c r="C6" i="3" s="1"/>
  <c r="B7" i="3" s="1"/>
  <c r="C7" i="3" s="1"/>
  <c r="B8" i="3" s="1"/>
  <c r="C8" i="3" s="1"/>
  <c r="H36" i="2"/>
  <c r="G36" i="2"/>
  <c r="H35" i="2"/>
  <c r="G35" i="2"/>
  <c r="C35" i="2"/>
  <c r="A35" i="2"/>
  <c r="H34" i="2"/>
  <c r="G34" i="2"/>
  <c r="C34" i="2"/>
  <c r="A34" i="2"/>
  <c r="H33" i="2"/>
  <c r="G33" i="2"/>
  <c r="C33" i="2"/>
  <c r="A33" i="2"/>
  <c r="H32" i="2"/>
  <c r="G32" i="2"/>
  <c r="C32" i="2"/>
  <c r="A32" i="2"/>
  <c r="H31" i="2"/>
  <c r="G31" i="2"/>
  <c r="C31" i="2"/>
  <c r="A31" i="2"/>
  <c r="H27" i="2"/>
  <c r="G27" i="2"/>
  <c r="H26" i="2"/>
  <c r="G26" i="2"/>
  <c r="A26" i="2"/>
  <c r="H25" i="2"/>
  <c r="G25" i="2"/>
  <c r="A25" i="2"/>
  <c r="H24" i="2"/>
  <c r="G24" i="2"/>
  <c r="A24" i="2"/>
  <c r="H23" i="2"/>
  <c r="G23" i="2"/>
  <c r="A23" i="2"/>
  <c r="H22" i="2"/>
  <c r="G22" i="2"/>
  <c r="C22" i="2"/>
  <c r="B23" i="2" s="1"/>
  <c r="C23" i="2" s="1"/>
  <c r="B24" i="2" s="1"/>
  <c r="C24" i="2" s="1"/>
  <c r="B25" i="2" s="1"/>
  <c r="C25" i="2" s="1"/>
  <c r="B26" i="2" s="1"/>
  <c r="C26" i="2" s="1"/>
  <c r="A22" i="2"/>
  <c r="H18" i="2"/>
  <c r="G18" i="2"/>
  <c r="H17" i="2"/>
  <c r="G17" i="2"/>
  <c r="A17" i="2"/>
  <c r="H16" i="2"/>
  <c r="G16" i="2"/>
  <c r="A16" i="2"/>
  <c r="H15" i="2"/>
  <c r="G15" i="2"/>
  <c r="A15" i="2"/>
  <c r="H14" i="2"/>
  <c r="G14" i="2"/>
  <c r="A14" i="2"/>
  <c r="H13" i="2"/>
  <c r="G13" i="2"/>
  <c r="C13" i="2"/>
  <c r="B14" i="2" s="1"/>
  <c r="C14" i="2" s="1"/>
  <c r="B15" i="2" s="1"/>
  <c r="C15" i="2" s="1"/>
  <c r="B16" i="2" s="1"/>
  <c r="C16" i="2" s="1"/>
  <c r="B17" i="2" s="1"/>
  <c r="C17" i="2" s="1"/>
  <c r="A13" i="2"/>
  <c r="H9" i="2"/>
  <c r="G9" i="2"/>
  <c r="H8" i="2"/>
  <c r="G8" i="2"/>
  <c r="A8" i="2"/>
  <c r="H7" i="2"/>
  <c r="G7" i="2"/>
  <c r="A7" i="2"/>
  <c r="H6" i="2"/>
  <c r="G6" i="2"/>
  <c r="A6" i="2"/>
  <c r="H5" i="2"/>
  <c r="G5" i="2"/>
  <c r="A5" i="2"/>
  <c r="H4" i="2"/>
  <c r="G4" i="2"/>
  <c r="C4" i="2"/>
  <c r="B5" i="2" s="1"/>
  <c r="C5" i="2" s="1"/>
  <c r="B6" i="2" s="1"/>
  <c r="C6" i="2" s="1"/>
  <c r="B7" i="2" s="1"/>
  <c r="C7" i="2" s="1"/>
  <c r="B8" i="2" s="1"/>
  <c r="C8" i="2" s="1"/>
  <c r="A4" i="2"/>
</calcChain>
</file>

<file path=xl/sharedStrings.xml><?xml version="1.0" encoding="utf-8"?>
<sst xmlns="http://schemas.openxmlformats.org/spreadsheetml/2006/main" count="2309" uniqueCount="831">
  <si>
    <t>Data Inicio</t>
  </si>
  <si>
    <t>Didática</t>
  </si>
  <si>
    <t>SALA1</t>
  </si>
  <si>
    <t>SALAS</t>
  </si>
  <si>
    <t>DIAS</t>
  </si>
  <si>
    <t>Manhã</t>
  </si>
  <si>
    <t>Código</t>
  </si>
  <si>
    <t>Horário</t>
  </si>
  <si>
    <t>Titulo</t>
  </si>
  <si>
    <t>Área</t>
  </si>
  <si>
    <t>Programa</t>
  </si>
  <si>
    <t>Data</t>
  </si>
  <si>
    <t>Sala</t>
  </si>
  <si>
    <t>DADOS LOCAIS</t>
  </si>
  <si>
    <t>DIA Nº →</t>
  </si>
  <si>
    <t>ORDEM</t>
  </si>
  <si>
    <t>Debates</t>
  </si>
  <si>
    <t>Intervalo</t>
  </si>
  <si>
    <t>Tarde</t>
  </si>
  <si>
    <t>Nome</t>
  </si>
  <si>
    <t>Apresentação</t>
  </si>
  <si>
    <t>HYRLA GRAZIELLE SILVA DE ARAÚJO COUTO</t>
  </si>
  <si>
    <t>Atividade antimicrobiana de óleos essenciais de quimiotipos de erva baleeira contra bactérias patogênicas de origem alimentar.</t>
  </si>
  <si>
    <t>CIÊNCIAS AGRÁRIAS</t>
  </si>
  <si>
    <t>MARIA FERNANDA OLIVEIRA TORRES</t>
  </si>
  <si>
    <t>Qualidade fisiológica de sementes de Enterolobium contortisiliquum (Vell.) Morong., sob condições de armazenamento</t>
  </si>
  <si>
    <t>ABRAÃO ALMEIDA SANTOS</t>
  </si>
  <si>
    <t>Toxicidade aguda e efeitos subletais do óleo essencial de Aristolochia trilobata e seus constituintes sobre Nasutitermes corniger (Termitidae: Nasutitermitinae)</t>
  </si>
  <si>
    <t>ADRIELLE NAIANA RIBEIRO SOARES</t>
  </si>
  <si>
    <t>GERMINAÇÃO DE SEMENTES DE ACESSOS DE MANGABEIRA EM DOIS ESTÁDIOS DE MATURAÇÃO</t>
  </si>
  <si>
    <t>ALEX SOUZA DE JESUS</t>
  </si>
  <si>
    <t>COMPOSIÇÃO QUÍMICA DO ÓLEO ESSENCIAL DAS FOLHAS DE Genipa americana L.</t>
  </si>
  <si>
    <t>ALEXANDER FRANÇA SANTOS</t>
  </si>
  <si>
    <t>ESTABILIDADE DE COMUNIDADES MICROBIANAS DO SOLO E DE SUAS FUNÇÕES SOB SISTEMAS AGRÍCOLAS CONVENCIONAL E CONSERVACIONISTA</t>
  </si>
  <si>
    <t>ANDRÉA SANTOS DA COSTA</t>
  </si>
  <si>
    <t>Cultivo de orquídeas em meio MS líquido</t>
  </si>
  <si>
    <t>ANE CAROLINE CELESTINO SANTOS</t>
  </si>
  <si>
    <t>Impacto de óleos essenciais sobre Apis mellifera</t>
  </si>
  <si>
    <t>ÂNGELA CECÍLIA FREIRE COSTA</t>
  </si>
  <si>
    <t>Toxicidade de derivados indólicos sobre populações de Sitophilus zemais</t>
  </si>
  <si>
    <t>BRUNA MARIA SANTOS DE OLIVEIRA</t>
  </si>
  <si>
    <t>Toxicidade do óleo essencial de Varronia curassavica no controle de formigas urbanas</t>
  </si>
  <si>
    <t>CARLISSON RAMOS MELO</t>
  </si>
  <si>
    <t>Efeito letal e subletal do óleo essencial de três quimiotipos de Myrcia lundiana e seus compostos majoritários sobre Acromyrmex balzani</t>
  </si>
  <si>
    <t>CARLOS ALLAN PEREIRA DOS SANTOS</t>
  </si>
  <si>
    <t>Análise de variáveis físico-químicas e produção de túberas-semente do Inhame em função da época de colheita</t>
  </si>
  <si>
    <t>CAROLINE DE ARAÚJO MACHADO</t>
  </si>
  <si>
    <t>Quantificação de rutina em acessos de mangabeira</t>
  </si>
  <si>
    <t>CYNTIA MAIA DO NASCIMENTO</t>
  </si>
  <si>
    <t>Efeito de tempos de dessecação de sementes de mangabeira na umidade para fins de criopreservação</t>
  </si>
  <si>
    <t>DANIEL ORNELAS RIBEIRO</t>
  </si>
  <si>
    <t>Variabilidade genética e morfo-fisiológica em sementes híbridas de Jatropha curcas L.</t>
  </si>
  <si>
    <t>DENNIS CRYSTIAN SILVA</t>
  </si>
  <si>
    <t>ANÁLISE DOS TEORES DE ÓLEOS ESSENCIAIS EM POPULAÇÕES DE Eplingiella fruticosa Salzm. ex Benth. DO ESTADO DE SERGIPE</t>
  </si>
  <si>
    <t>ERICA MORAES SANTOS DE SOUZA</t>
  </si>
  <si>
    <t>Um quadro comparativo de árvores da espécie Erythrina velutina em área de reflorestamento e em populações naturais</t>
  </si>
  <si>
    <t>FLAVIANA GONÇALVES DA SILVA</t>
  </si>
  <si>
    <t>Monitoramento de cigarrinhas (Hemiptera: Auchenorrhyncha) associadas a cultura do coqueiro</t>
  </si>
  <si>
    <t>INDIRA MORGANA DE ARAÚJO SILVA</t>
  </si>
  <si>
    <t>Potencial inseticida de óleos essenciais para controle de Aedes aegypti</t>
  </si>
  <si>
    <t>ITALA TAINY BARRETO FRANCISCO DOS SANTOS</t>
  </si>
  <si>
    <t>Efeito da redução de temperatura no desenvolvimento ninfal de Podisus nigrispinus (Dallas) (Heteroptera: Pentatomidae)</t>
  </si>
  <si>
    <t>JEFFERSON HENRIQUE SANTOS SILVA</t>
  </si>
  <si>
    <t>INFLUÊMCIA DA LUMINOSIDADE NA ANATOMIA DE ACESSOS DE Varronia curassavica JACQ.</t>
  </si>
  <si>
    <t>JESSICA DOS SANTOS SÁ</t>
  </si>
  <si>
    <t>ESTABELECIMENTO DA CRIAÇÃO DE Thaumastocoris peregrinus (HEMIPTERA: THAUMASTOCORIDAE) EM LABORATÓRIO</t>
  </si>
  <si>
    <t>JÉSSICA MONALISA SANTOS PEREIRA OLIVEIRA</t>
  </si>
  <si>
    <t>Padronização de protocolo para extração de DNA de palma forrageira</t>
  </si>
  <si>
    <t>JÉSSIKA ANDREZA OLIVEIRA PINTO</t>
  </si>
  <si>
    <t>PRODUÇÃO DO ÓLEO ESSENCIAL DE CULTIVARES E HÍBRIDOS DE MANJERICÃO CULTIVADOS EM DUAS ÉPOCAS: SECA E CHUVOSA</t>
  </si>
  <si>
    <t>JULIANA LOPES SOUZA</t>
  </si>
  <si>
    <t>Restrição hídrica em sementes de Erythrina velutina Willd.</t>
  </si>
  <si>
    <t>JULIANA OLIVEIRA DE MELO</t>
  </si>
  <si>
    <t>Teor e análise química do óleo essencial de inflorescências de Croton tetradenius</t>
  </si>
  <si>
    <t>KATILY LUIZE GARCIA PEREIRA</t>
  </si>
  <si>
    <t>TEOR DO ÓLEO ESSENCIAL DE Lantana camara DE PLANTAS NATIVAS DO ESTADO DE SERGIPE</t>
  </si>
  <si>
    <t>LUCAS BARBOSA DOS SANTOS</t>
  </si>
  <si>
    <t>COMPOSIÇÃO QUÍMICA DO ÓLEO ESSENCIAL DE UVAIA (Eugenia Pyriformis CAMBESS.)</t>
  </si>
  <si>
    <t>MARIANA SANTOS MENEZES</t>
  </si>
  <si>
    <t>Atividade acaricida do óleo essencial de Lippia gracilis genótipo LGRA-109 a Aceria guerreronis (Acari: Eriophyidae)</t>
  </si>
  <si>
    <t>MARINA FERREIRA DA VITÓRIA</t>
  </si>
  <si>
    <t>Biometria de frutos de acessos de mangaba</t>
  </si>
  <si>
    <t>MILENA NASCIMENTO CARDOSO</t>
  </si>
  <si>
    <t>SALINIDADE IN VITRO EM VARIEDADES DE MANDIOCA.</t>
  </si>
  <si>
    <t>OLAVO JOSÉ MARQUES FERREIRA</t>
  </si>
  <si>
    <t>Effect of maturity of genotypes Jatropha curcas L. fruit on seed quality</t>
  </si>
  <si>
    <t>OLIVEIRA, ANNIE CAROLINA ARAÚJO DE</t>
  </si>
  <si>
    <t>EFEITO DO CONGELAMENTO NA SOBREVIVÊNCIA DE EMBRIÕES ZIGÓTICOS DE Genipa americana L.</t>
  </si>
  <si>
    <t>PAULA PIGOZZO</t>
  </si>
  <si>
    <t>Uso de aspiradores entomológicos para coleta de térmitas em plantações de eucalipto e mata nativa</t>
  </si>
  <si>
    <t>SHEILA VALÉRIA ÁLVARES CARVALHO</t>
  </si>
  <si>
    <t>Seleção de primers cpDNA para inferências fitogeográficas de Schinus terebinthifolius Raddi (ANACARDIACEAE)</t>
  </si>
  <si>
    <t>SILVA, JOÃO MANOEL DA</t>
  </si>
  <si>
    <t>Controle químico da queima das folhas e lixa grande em coqueiro anão verde</t>
  </si>
  <si>
    <t>THAYS SAYNARA ALVES MENEZES</t>
  </si>
  <si>
    <t>Conservação in vitro de Cattleya tigrina A. Rich</t>
  </si>
  <si>
    <t>THIAGO MATOS ANDRADE</t>
  </si>
  <si>
    <t>Padronização da metodologia de extração de óleo essencial em microondas para o capim-citronela</t>
  </si>
  <si>
    <t>THIAGO XAVIER CHAGAS</t>
  </si>
  <si>
    <t>Dominância de cupins xilófagos em plantação de Eucalyptus urograndis</t>
  </si>
  <si>
    <t>VALDINETE VIEIRA NUNES</t>
  </si>
  <si>
    <t>Qualidade inicial de sementes de mangaba obtidas do beneficiamento na empresa de polpa de frutos</t>
  </si>
  <si>
    <t>VANDERSON DOS SANTOS PINTO</t>
  </si>
  <si>
    <t>Teor e rendimento de óleo essencial de Lippia alba (Mill.) N. E. Br</t>
  </si>
  <si>
    <t>WADSON DE MENEZES SANTOS</t>
  </si>
  <si>
    <t>RELAÇÕES ENTRE LEITURAS SPAD, ADUBAÇÃO NITROGENADA E PRODUTIVIDADE DO MILHO NO MÉDIO SERTÃO SERGIPANO</t>
  </si>
  <si>
    <t>ANNIE CAROLINA ARAÚJO DE OLIVEIRA</t>
  </si>
  <si>
    <t>INDUÇÃO DE CALOS A PARTIR DE SEGMENTOS NODAIS DE Genipa americana L. (RUBIACEAE)</t>
  </si>
  <si>
    <t>ALEXANDRE PASSOS OLIVEIRA</t>
  </si>
  <si>
    <t>Atividade inseticida do óleo essencial de Lippia sidoides e seus compostos majoritários sobre populações de Sitophilus zeamais</t>
  </si>
  <si>
    <t>AMAURY SOARES DE BRITO</t>
  </si>
  <si>
    <t>Atividade Inseticida de Óleos Essenciais em Tribolium  castaneum HERBST (Coleoptera: Tenebrionidae)</t>
  </si>
  <si>
    <t>RONILSON BARBOZA DE SOUSA</t>
  </si>
  <si>
    <t>A (DES)REALIZAÇÃO DA ESTRATÉGIA DEMOCRÁTICO-POPULAR: UMA ANÁLISE A PARTIR DA REALIDADE DO MOVIMENTO DOS TRABALHADORES RURAIS SEM TERRA (MST) E DO PARTIDO DOS TRABALHADORES (PT)</t>
  </si>
  <si>
    <t>ANA PAULA SILVA DE SANTANA</t>
  </si>
  <si>
    <t>Avaliação da sustentabilidade em sistemas de produção diversificados da agricultura familiar em Lagarto-SE</t>
  </si>
  <si>
    <t>BRUNO GOMES CUNHA</t>
  </si>
  <si>
    <t>SERVIÇOS ECOSSISTÊMICOS NA AGRICULTURA FAMILIAR</t>
  </si>
  <si>
    <t>CLEZYANE CORREIA ARAUJO</t>
  </si>
  <si>
    <t>AGROECÓLOGA</t>
  </si>
  <si>
    <t>DANIELA MONIQUE GUIMARÃES MENEZES</t>
  </si>
  <si>
    <t>Licenciamento ambiental da mineração de petróleo onshore no município de Japaratuba - Sergipe</t>
  </si>
  <si>
    <t>MARCELO MACHADO CUNHA</t>
  </si>
  <si>
    <t>Desenvolvimento de um sistema eficiente de baixo custo para estimativa da lâmina de irrigação visando economia de água e energia no perímetro irrigado Porção da Ribeira</t>
  </si>
  <si>
    <t>SARAH NASCIMENTO DA PUREZA</t>
  </si>
  <si>
    <t>QUEBRA DE DORMÊNCIA DE SEMENTES NATIVAS: SUBSÍDIO À RECUPERAÇÃO DE ÁREAS DEGRADADAS NO ASSENTAMENTO JOSÉ EMÍDIO DOS SANTOS, CAPELA, SE</t>
  </si>
  <si>
    <t>TALITHA SILVA CAVALCANTE BEZERRA</t>
  </si>
  <si>
    <t>Avaliação Das Granjas Avícolas De Corte De Sergipe De Acordo Com As Normas De Qualidade Sanitária</t>
  </si>
  <si>
    <t>CRISTYANO AYRES MACHADO</t>
  </si>
  <si>
    <t>Análise da apropriação e uso do conhecimento, nas ações de educação ambiental do Projeto Águas do São Francisco</t>
  </si>
  <si>
    <t>THAIANE NATALLE MOREIRA LIMA</t>
  </si>
  <si>
    <t>Distribuição espacial de indivíduos de mangabeira em Assentamento Agroextrativista, Pirambu-SE</t>
  </si>
  <si>
    <t>LUDMILA COUTO GOMES</t>
  </si>
  <si>
    <t>Ultrassonografia na predição da composição tecidual da carcaça de cordeiros</t>
  </si>
  <si>
    <t>ROSANA BARROSO FEITOSA ALCANTARA</t>
  </si>
  <si>
    <t>Atividade inseticida do óleo essencial de Hyptis pectinata sobre formigas cortadeiras</t>
  </si>
  <si>
    <t>TAÍS SANTOS SAMPAIO</t>
  </si>
  <si>
    <t>Potencial fungicida de quimiotipos do óleo essencial de  Myrcia ovata Cambessédes sobre Fusarium solani</t>
  </si>
  <si>
    <t>LEILA ALBUQUERQUE RESENDE DE OLIVEIRA</t>
  </si>
  <si>
    <t>EFEITO DA SALINIDADE IN VITRO SOBRE O ACÚMULO DE BIOMASSA EM ACESSOS DE Saccharum spp.</t>
  </si>
  <si>
    <t>VALTER FERREIRA ROCHA JUNIOR</t>
  </si>
  <si>
    <t>PRODUÇÃO DE FUNGOS ENTOMOPATÓGENICOS PARA O CONTROLE DO PERCEVEJO-BRONZEADO DO EUCALIPTO (Thaumastocoris peregrinus) (HEMIPTERA: THAUMASTOCORIDAE) EM CAMPO</t>
  </si>
  <si>
    <t>JOSÉ WILDSON DOS SANTOS</t>
  </si>
  <si>
    <t>ENSINO PARA SAÚDE EM ESCOLAS DA REDE PÚBLICA ESTADUAL DE SERGIEP</t>
  </si>
  <si>
    <t>CIÊNCIAS BIOLÓGICAS E OUTROS</t>
  </si>
  <si>
    <t>ISABELA DA SILVA VASCONCELOS</t>
  </si>
  <si>
    <t>PRODUÇÃO DE XILANASES EXTRACELULARES POR Bacillus sp UTILIZANDO FERMENTAÇÃO EM ESTADO SÓLIDO COM RESÍDUOS AGROINDUSTRIAIS COMO SUBSTRATO</t>
  </si>
  <si>
    <t>LUCAS SOUSA MAGALHÃES</t>
  </si>
  <si>
    <t>Características fenotípicas de Leishmania infantum obtidas de pacientes refratários ao tratamento com antimonial</t>
  </si>
  <si>
    <t>SAMIRA CRISTINA DE SANTANA PENA</t>
  </si>
  <si>
    <t>DISCUSSÕES ESTATÍSTICAS SOBRE A FORMAÇÃO DE PROFESSORES DE CIÊNCIAS DA NATUREZA</t>
  </si>
  <si>
    <t>RAFAELA SANTOS PAZ</t>
  </si>
  <si>
    <t>O TRABALHO DE CRIANÇAS E ADOLESCENTES EM ITABAIANA/ SE: PRECARIZAÇÃO, ESPACIALIZAÇÃO E INFORMALIDADE</t>
  </si>
  <si>
    <t>MARCELA ALVES DO NASCIMENTO</t>
  </si>
  <si>
    <t>Avaliação do potencial terapêutico do 17-AAG na infecção in vitro por Leishmania infantum chagasi naturalmente resistentes ao antimonial</t>
  </si>
  <si>
    <t>AUDERLAN MENDONÇA DE GOIS</t>
  </si>
  <si>
    <t>ALTERAÇÕES MOTORAS E HISTOPATOLÓGICAS APÓS INJEÇÃO INTRACEREBROVENTRICULAR DE LIQUOR DE PACIENTES COM ESCLEROSE LATERAL AMIOTRÓFICA EM RATOS</t>
  </si>
  <si>
    <t>EDUARDO KALININE</t>
  </si>
  <si>
    <t>INFLUÊNCIA DO HIPOTIREOIDISMO GESTACIONAL EXPERIMENTAL SOBRE O SISTEMA NERVOSO CENTRAL</t>
  </si>
  <si>
    <t>JOSÉ MARCOS MENESES BISPO</t>
  </si>
  <si>
    <t>ALTERAÇÃO MOTORA E IMUNOHISTOQUÍMICA DA ADMINISTRAÇÃO CRÔNICA DE PROPIONATO DE TESTOSTERONA EM RATOS WISTAR SUBMETIDOS AO MODELO DE PARKINSONISMO INDUZIDO POR RESERPINA</t>
  </si>
  <si>
    <t>KARENINE MARIA HOLANDA CAVALCANTE</t>
  </si>
  <si>
    <t>EFEITOS DO ENRIQUECIMENTO AMBIENTAL DE MÉDIO E CURTO PRAZO SOBRE O COMPORTAMENTO DEFENSIVO DE RATOS WISTAR JOVENS</t>
  </si>
  <si>
    <t>KATTY ANNE AMADOR DE LUCENA MEDEIROS</t>
  </si>
  <si>
    <t>Efeito do geraniol no comportamento e no padrão de ondas cerebrais</t>
  </si>
  <si>
    <t>MARINA FREIRE DE SOUZA</t>
  </si>
  <si>
    <t>Administração intracerebroventricular de Deltametrina e alterações motoras, cognitivas e neuroquímicas</t>
  </si>
  <si>
    <t>RAYANNE GOIS DE SOUZA</t>
  </si>
  <si>
    <t>DESENVOLVIMENTO E CARACTERIZAÇÃO COMPORTAMENTAL DE MODELO DE DOR MUSCULAR TARDIA INDUZIDA POR EXERCÍCIO RESISTIDO EM RATO</t>
  </si>
  <si>
    <t>CRISLAINE SANTOS DA SILVA</t>
  </si>
  <si>
    <t>MUDANÇAS NO USO DA TERRA PARA O CULTIVO DO MILHO EM SERGIPE AVALIADAS PELOS ÍNDICES DE VEGETAÇÃO NDVI E SAVI</t>
  </si>
  <si>
    <t>DANIELA MARIA ANDRADE SANTANA</t>
  </si>
  <si>
    <t>ELABORAÇÃO DE COLEÇÃO EX SITU E PROPAGAÇÃO DE ESPÉCIES DE BROMELIACEAE NATIVAS COM POTENCIAL ORNAMENTAL</t>
  </si>
  <si>
    <t>DANIELLE THAIS BARROS DE SOUZA LEITE</t>
  </si>
  <si>
    <t>INDICADORES DE SUSTENTABILIDADE: SUBSIDIOS PARA O GERENCIAMENTO DA LOGÍSTICA REVERSA DE PNEUS INSERVIVEIS NO MUNICIPIO DE ARACAJU/ SE</t>
  </si>
  <si>
    <t>DÉBORA MOREIRA DE OLIVEIRA MOURA</t>
  </si>
  <si>
    <t>USO DE METODOLOGIA PARTICIPATIVA COMO SUBSÍDIO PARA A SELEÇÃO DE INDICADORES DE SUSTENTABILIDADE NA CADEIA PRODUTIVA DA MANGABA - SE</t>
  </si>
  <si>
    <t>EDILMA NUNES DE JESUS</t>
  </si>
  <si>
    <t>ECOLOGIA DE PAISAGEM COMO SUBSÍDIO A RECUPERAÇÃO DE ÁREAS DE PRESERVAÇÃO PERMANENTE (APP)</t>
  </si>
  <si>
    <t>ERONIDES SOARES BRAVO FILHO</t>
  </si>
  <si>
    <t>GERMINAÇÃO IN VITRO DE SEMENTES DE Melocactus sergipensis (CACTACEAE), ÚNICA ESPÉCIE DE CACTO ENDÊMICA DO ESTADO DE SERGIPE E CRITICAMENTE AMEAÇADA DE EXTINÇÃO</t>
  </si>
  <si>
    <t>GIANE FLORENTINO RODRIGUES DE BRITO</t>
  </si>
  <si>
    <t>ROYALTIES DO PETRÓLEO E EDUCAÇÃO: SAGA DE SER E PODER</t>
  </si>
  <si>
    <t>LORENA XAVIER CONCEIÇÃO SANTOS</t>
  </si>
  <si>
    <t>BIOMONITORAMENTO DE MOLUSCOS BIVALVES COMO FERRAMENTA DE AVALIAÇÃO DE ATIVIDADES ANTRÓPICAS</t>
  </si>
  <si>
    <t>NEIDE ARAGÃO ANDRADE</t>
  </si>
  <si>
    <t>GERENCIAMENTO DE RESÍDUOS SÓLIDOS DA CONSTRUÇÃO CIVIL NO BAIRRO JABOTIANA EM ARACAJU</t>
  </si>
  <si>
    <t>ORTELINA MAIARA FARIAS FERREIRA</t>
  </si>
  <si>
    <t>Quintais Agroflorestais na comunidade rural João Ferreira, município de Ribeirópolis-Se</t>
  </si>
  <si>
    <t>PATRICIA DA SILVA CERQUEIRA</t>
  </si>
  <si>
    <t>BIODIESEL E A SUSTENTABILIDADE DA AGRICULTURA FAMILIAR</t>
  </si>
  <si>
    <t>SARA JULLIANE RIBEIRO ASSUNÇÃO</t>
  </si>
  <si>
    <t>TECNOLOGIAS PARA O CULTIVO SUSTENTÁVEL DO MILHO VERDE EM SERGIPE.</t>
  </si>
  <si>
    <t>THACIANA VIEIRA DE OLIVEIRA</t>
  </si>
  <si>
    <t>EXTRAÇÃO DE ASTAXANTINA E INDICADORES DA SUSTENTABILIDADE DA PESCA E BENEFICIAMENTO DO CAMARÃO EM PIRAMBU, SERGIPE</t>
  </si>
  <si>
    <t>MICAELE KAROLAINE PEREIRA DOS SANTOS</t>
  </si>
  <si>
    <t>A caça e o tráfico de animais silvestres na área de abrangência da Estação Ecológica Raso da Catarina - BA</t>
  </si>
  <si>
    <t>CARLOS MIRANDA DA SILVA</t>
  </si>
  <si>
    <t>REPRESENTAÇÕES SOCIAIS DO CONSELHO CONSULTIVO DA UNIDADE DE CONSERVAÇÃO REFÚGIO DE VIDA SILVESTRE MATA DO JUNCO, CAPELA-SE</t>
  </si>
  <si>
    <t>ERNESTO FREDERICO DA COSTA FOPPEL</t>
  </si>
  <si>
    <t>SUSTENTABILIDADE E USOS MÚLTIPLOS DA ÁGUA DA PORÇÃO DA RIBEIRA-SE</t>
  </si>
  <si>
    <t>MERCIA FREITAS ALVES</t>
  </si>
  <si>
    <t>Diversidade genética de uma população natnatural de Myrcia lundiana Kiaersk . utilizando marcadores ISSR</t>
  </si>
  <si>
    <t>ALAN SANTOS OLIVEIRA</t>
  </si>
  <si>
    <t>Efeitos antioxidante e antinociceptivo do extrato etanólico do Leonurus sibiricus</t>
  </si>
  <si>
    <t>DANIELE NASCIMENTO GOUVEIA</t>
  </si>
  <si>
    <t>α-Terpineol produz efeito analgésico sobre a nocicepção induzida por  sarcoma 180</t>
  </si>
  <si>
    <t>CIÊNCIAS DA SAÚDE</t>
  </si>
  <si>
    <t>ELISVÂNIA BARROSO CARREGOSA</t>
  </si>
  <si>
    <t>ANÁLISE DO IMPACTO DO ESTIGMA NA PARTICIPAÇÃO SOCIAL EM PORTADORES DE HANSENÍASE</t>
  </si>
  <si>
    <t>SARA VIRGÍNIA PAIVA SANTOS</t>
  </si>
  <si>
    <t>ATUAÇÃO FONOAUDIOLÓGICA NA SÍNDROME DE BRUGADA: RELATO DE EXPERIÊNCIA</t>
  </si>
  <si>
    <t>VIVIAN TAÍS CUNHA DE SOUZA</t>
  </si>
  <si>
    <t>Características de indivíduos diagnosticados com hanseníase que apresentam diferentes níveis de limitação nas atividades</t>
  </si>
  <si>
    <t>BRUNO DOS SANTOS LIMA</t>
  </si>
  <si>
    <t>PERFIL DE LIBERAÇÃO E PERMEAÇÃO DO ÁCIDO ÚSNICO NA FORMA LIPOSSOMAL INCORPORADO EM MEMBRANA DE GELATINA</t>
  </si>
  <si>
    <t>DYEGO  CARLOS SOUZA ANACLETO DE ARAÚJO</t>
  </si>
  <si>
    <t>O AGENTE COMUNITÁRIO DE SAÚDE E AS INFORMAÇÕES SOBRE O USO DE MEDICAMENTOS</t>
  </si>
  <si>
    <t>ISLA ALCÂNTARA GOMES</t>
  </si>
  <si>
    <t>Estudos de compatibilidade entre betametasona e excipientes farmacêuticos utilizados em formulações sólidas e semissólidas</t>
  </si>
  <si>
    <t>SABRINA CERQUEIRA SANTOS</t>
  </si>
  <si>
    <t>Indicadores de processo na prática da Dispensação na Farmácia Comunitária: uma revisão sistemática</t>
  </si>
  <si>
    <t>YASMIM MARIA BARBOSA GOMES DE CARVALHO</t>
  </si>
  <si>
    <t>EFICIÊNCIA DE COMPLEXAÇÃO DO ACETATO DE HECOGENINA EM β-CICLODEXTRINA</t>
  </si>
  <si>
    <t>ANDRÉA COSTA DE OLIVEIRA</t>
  </si>
  <si>
    <t>Construção e validação de conteúdo de instrumento de avaliação da funcionalidade de indivíduos com esquistossomose baseado na CIF</t>
  </si>
  <si>
    <t>ANDREZA SANTOS ALMEIDA</t>
  </si>
  <si>
    <t>VALOR PROGNÓSTICO DO CLEARANCE DE CREATININA NA SÍNDROME CORONARIANA AGUDA NA FASE INTRA-HOSPITALAR</t>
  </si>
  <si>
    <t>CARLA FRANCISCA DOS SANTOS CRUZ</t>
  </si>
  <si>
    <t>Metodologia de capacitação de farmacêuticos para implantação de serviços clínicos farmacêuticos integrados à redes de atenção à saúde em um município de grande porte.</t>
  </si>
  <si>
    <t>LAÍZA LIMA FONTINELE</t>
  </si>
  <si>
    <t>AVALIAÇÃO DO EFEITO DO ACETATO DE HECOGENINA NA DOR NEUROPÁTICA INDUZIDA EM CAMUNDONGOS</t>
  </si>
  <si>
    <t>LAYS GISELE SANTOS BOMFIM</t>
  </si>
  <si>
    <t>PAPEL DO TRIGGERING RECEPTOR EXPRESSED MYELOID CELLS 1 (TREM-1) NA LEISHMANIOSE VISCERAL</t>
  </si>
  <si>
    <t>MARLANGE ALMEIDA OLIVEIRA</t>
  </si>
  <si>
    <t>EFEITO FARMACOLÓGICO DE COMPLEXOS DE INCLUSÃO CONTENDO NARINGENINA E HIDROXIPROPIL-β-CICLODEXTRINA EM MODELO DE DOR CRÔNICA</t>
  </si>
  <si>
    <t>THIAGO HENRIQUE ALMEIDA SOUZA</t>
  </si>
  <si>
    <t>O EFEITO DA PRÁTICA DIÁRIA DA MEDITAÇÃO NSR</t>
  </si>
  <si>
    <t>VANESSA ALVES A CONCEIÇÃO</t>
  </si>
  <si>
    <t>IDENTIFICAÇÃO DE MEDICAMENTOS POTENCIALMENTE INAPROPRIADOS EM PRESCRIÇÕES DE RESIDENTES DE INSTITUIÇÕES DE LONGA PERMANÊNCIA PARA IDOSOS NO ESTADO DE SERGIPE.</t>
  </si>
  <si>
    <t>DANIELLE GOMES SANTANA</t>
  </si>
  <si>
    <t>EFEITO DO EXTRATO PADRONIZADO DE Vaccinium macrocarpon NA PANCREATITE AGUDA EXPERIMENTAL</t>
  </si>
  <si>
    <t>CARLA SOUZA DE JESUS</t>
  </si>
  <si>
    <t>EFEITOS DO ESFORÇO PRÉVIO DE ALTA INTENSIDADE NO  DESEMPENHO TÉCNICO-TÁTICO DE JOGADORES UNIVERSITÁRIOS DE  BASQUETEBOL</t>
  </si>
  <si>
    <t>JULÍAN KATRIN ALBUQUERQUE DE OLIVEIRA</t>
  </si>
  <si>
    <t>ADESÃO À HIGIENIZAÇÃO DAS MÃOS EM UMA UNIDADE DE TERAPIA INTENSIVA PEDIÁTRICA</t>
  </si>
  <si>
    <t>VITOR ULISSES DE MELO</t>
  </si>
  <si>
    <t>OVARIAN HORMONES DEPRIVATION REDUCES OXYCITOCIN EXPRESSION IN PARAVENTRICULAR NUCLEUS PRE-AUTONOMIC NEURONS AND IS CORRELATED WITH BAROREFLEX IMPAIRMENT</t>
  </si>
  <si>
    <t>FLAVIA REGINA SOBRAL FEITOSA</t>
  </si>
  <si>
    <t>Indicadores de sustentabilidade como subsídio para prevenção e controle do Aedes aegypti no município de Aracaju-SE</t>
  </si>
  <si>
    <t>ROBERTO DOS SANTOS LACERDA</t>
  </si>
  <si>
    <t>TERRITORIALIDADE, SAÚDE  E MEIO AMBIENTE: Afroperspectivas, saberes e práticas em comunidades Quilombolas de Sergipe</t>
  </si>
  <si>
    <t>OSMAR MACHADO DE SOUSA</t>
  </si>
  <si>
    <t>Estudo Teórico das Propriedades Eletrônicas de Isolantes e Semicondutores Utilizando o Potencial mBJ na Teoria Funcional da Densidade.</t>
  </si>
  <si>
    <t>CIÊNCIAS EXATAS E DA TERRA</t>
  </si>
  <si>
    <t>ANDREA DE LIMA FERREIRA NOVAIS</t>
  </si>
  <si>
    <t>Síntese e caracterização espectroscópica de vidros fosfato de chumbo para aplicações em sensores de temperatura</t>
  </si>
  <si>
    <t>ADOLFO HENRIQUE NUNES MELO</t>
  </si>
  <si>
    <t>Memórias resistivas antiferroelétricas em multicamadas de filmes finos de metal/(ZnO/Nb)3/ZnO/metal e de co-deposição ZnO-Nb</t>
  </si>
  <si>
    <t>ANDERSON VINICIUS SILVA ALVES</t>
  </si>
  <si>
    <t>Desenvolvimento e caracterização de géis dosimétricos inovadores para dosimetria em radioterapia</t>
  </si>
  <si>
    <t>HESTIA RAISSA BATISTA REIS LIMA</t>
  </si>
  <si>
    <t>Produção de MgB4O7 e Li2B4O7 para aplicações dosimétricos por novos métodos</t>
  </si>
  <si>
    <t>JEFERSON MARQUES SANTOS</t>
  </si>
  <si>
    <t>SÍNTESE, CARACTERIZAÇÃO ESTRUTURAL E MAGNÉTICA DAS PEROVSKITAS COMPLEXAS La_(0,9) Re_(0,1) Fe_(0.5) Mn_(0.5) O_3   (Re=Eu,Nd)</t>
  </si>
  <si>
    <t>MARCOS SANTOS ALVES</t>
  </si>
  <si>
    <t>Tomossíntese mamária, simulação dosimétrica por Monte Carlo</t>
  </si>
  <si>
    <t>RAFAEL SILVA GONÇALVES</t>
  </si>
  <si>
    <t>Filmes de ZnO obtidos por sputtering</t>
  </si>
  <si>
    <t>SABRINA MARQUES DE FREITAS</t>
  </si>
  <si>
    <t>Estudo computacional de defeitos intrínsecos e extrínsecos em LiTaO3</t>
  </si>
  <si>
    <t>JOÃO VINÍCIUS BATISTA VALENÇA</t>
  </si>
  <si>
    <t>Caracterização de vidros boratos para desenvolvimento de fibras ópticas para dosimetria luminescente</t>
  </si>
  <si>
    <t>IURE DA SILVA CARVALHO</t>
  </si>
  <si>
    <t>Produção de nanopartículas de Y2O3 utilizando água de rio</t>
  </si>
  <si>
    <t>DANILO OLIVEIRA SANTOS</t>
  </si>
  <si>
    <t>Estudo da interação de pastas de cimento com ácido clorídrico: Cinética, equilíbrio e termodinâmica</t>
  </si>
  <si>
    <t>IVORY MARCOS GOMES DOS SANTOS</t>
  </si>
  <si>
    <t>Avaliação do comportamento de pastas de cimento contendo sílica, biopolímeros e hidroxiapatita para cimentação de poços de petróleo em meios aquosos salinos</t>
  </si>
  <si>
    <t>GABRIELA MENEZES ALMEIDA</t>
  </si>
  <si>
    <t>Estudo de proveniência com zircões detríticos na porção emersa da sedimentação aptiana da Sub-Bacia de Alagoas, NE Brasil.</t>
  </si>
  <si>
    <t>HELEN TAYNARA ARAUJO SANTOS</t>
  </si>
  <si>
    <t>RELAÇÃO DO ECHINODERMATA MELLITA QUINQUIESPERFORATA COM A MORFODINAMICA DA PRAIA DO MOSQUEIRO EM ARACAJU, SERGIPE.</t>
  </si>
  <si>
    <t>ÍTALO SANTANA SANTOS</t>
  </si>
  <si>
    <t>Stocks Graníticos Propriá, Amparo do São Francisco, Fazenda Alvorada, Setor Sudeste do Sistema Orogênico Sergipano: Geologia, Petrografia e Geoquímica</t>
  </si>
  <si>
    <t>LAYSA RAISA DE SOUZA VIEIRA</t>
  </si>
  <si>
    <t>COMPOSIÇÃO DO SEDIMENTO DAS PRAIAS ENTRE O PONTAL DO PEBA E PONTAL DO CORURIPE – ALAGOAS, COM ÊNFASE NOS COMPONENTES BIOGÊNICOS.</t>
  </si>
  <si>
    <t>LUCIANA VIEIRA DE JESUS</t>
  </si>
  <si>
    <t>DINÂMICA PRAIAL E PROCESSOS ATUANTES NAS PRAIAS DOS ARTISTAS E DA ATALAIA, ARACAJU, SERGIPE</t>
  </si>
  <si>
    <t>LUIZ JOSÉ HOMEM D'EL-REY SILVA</t>
  </si>
  <si>
    <t>The Southern Part of the Sergipano Belt, NE Brazil: Further studies on the existence and nature of the Lagarto-Palmares foreland basin</t>
  </si>
  <si>
    <t>MAURÍCIO ALMEIDA DE PINHO NETO</t>
  </si>
  <si>
    <t>Geoquímica e Geocronologia do Batólito Sítios Novos: dados preliminares</t>
  </si>
  <si>
    <t>MILENA PRADO FONTES</t>
  </si>
  <si>
    <t>PETROGRAFIA E MINERALOQUÍMICA DOS  ENCLAVES LAMPROFÍRICOS NOS MONZONITOS DO STOCK GLÓRIA NORTE, DOMÍNIO MACURURÉ, SISTEMA OROGÊNICO SERGIPANO</t>
  </si>
  <si>
    <t>SANMY SILVEIRA LIMA</t>
  </si>
  <si>
    <t>CORRELAÇÃO MORFOESTRUTURAL ENTRE A REDE DE DRENAGEM E OS LINEAMENTOS DA BACIA HIDROGRÁFICA DO RIO JAPRATUBA</t>
  </si>
  <si>
    <t>ANA MARIA SEVERO CHAVES</t>
  </si>
  <si>
    <t>Espacialização de Áreas Verdes Públicas na Cidade de Garanhuns-PE</t>
  </si>
  <si>
    <t>ROSEANNE SANTOS DE CARVALHO</t>
  </si>
  <si>
    <t>ANÁLISE DO REUSO DE ÁGUA RESIDUÁRIA COM TRATAMENTO TERCIÁRIO À BASE DE CARVÃO ATIVADO DO BAGAÇO DA LARANJA</t>
  </si>
  <si>
    <t>VALÉRIA CRISTINA EVANGELISTA DOS SANTOS</t>
  </si>
  <si>
    <t>Potencialidade Geoturística do Parque Nacional Serra de Itabaiana, no Estado de Sergipe</t>
  </si>
  <si>
    <t>DANIELA PINHEIRO BITENCURTI RUIZ-ESPARZA</t>
  </si>
  <si>
    <t>MODELAGEM DE PADRÕES DE DESMATAMENTO DE ACORDO COM USO DO SOLO UTILIZANDO DADOS DE CLASSIFICAÇÕES MULTITEMPORAIS, NA MARGEM DIREITA DO BAIXO RIO SÃO FRANCISCO</t>
  </si>
  <si>
    <t>SIMONE DE JESUS DA FONSECA</t>
  </si>
  <si>
    <t>ANÁLISE DAS DIFICULDADES ENFRENTADAS POR ALUNOS DO ENSINO MÉDIO EM INTERPRETAR E RESOLVER PROBLEMAS DE MATEMÁTICA FINANCEIRA</t>
  </si>
  <si>
    <t>HERBET ALVES DE OLIVEIRA</t>
  </si>
  <si>
    <t>Caracterização tecnológica de argilas regionais para produção de agregado sintético</t>
  </si>
  <si>
    <t>ALICE MARIA QUEIROZ DE MELO</t>
  </si>
  <si>
    <t>ANÁLISE DA VARIABILIDADE QUÍMICA DE ZIRCÃO (MEV-EDS) DE ROCHAS DO ESTADO DE SERGIPE, NORDESTE DO BRASIL,  APLICADA AO ESTUDO DE PROVENIÊNCIA</t>
  </si>
  <si>
    <t>ANTONIO WILSON MACEDO DE CARVALHO COSTA</t>
  </si>
  <si>
    <t>PRODUÇÃO DE BIOSSORVENTE MAGNETIZADO A BASE DE BIOPOLIMEROS DO TIPO POLISSACARÍDEO, PARA REMOÇÃO DE CRÔMIO (VI) DE EFLUENTES INDUSTRIAIS</t>
  </si>
  <si>
    <t>PRISCILLA SANTANA SANTOS</t>
  </si>
  <si>
    <t>Extração e quantificação de compostos fenólicos em polpa de mangaba</t>
  </si>
  <si>
    <t>FELIPE ALAN SOUZA SANTOS</t>
  </si>
  <si>
    <t>AVALIAÇÃO DA APLICAÇÃO DE PROJETOS DE EDUCAÇÃO AMBIENTAL POR PROFESSORES DA REDE ESTADUAL NO MUNICÍPIO DE NEOPÓLIS/SE.</t>
  </si>
  <si>
    <t>CIÊNCIAS HUMANAS</t>
  </si>
  <si>
    <t>DENISE DE OLIVEIRA LISBOA SOUZA</t>
  </si>
  <si>
    <t>EDUCAÇÃO AMBIENTAL NO ENSINO MÉDIO: UMA OBSERVAÇÃO DA PRÁTICA DOCENTE</t>
  </si>
  <si>
    <t>GICÉLIA MARIA DE OLIVEIRA SANTOS</t>
  </si>
  <si>
    <t>Políticas públicas educacionais para a formação de professores de física: o PIBID</t>
  </si>
  <si>
    <t>REINALDO SOUSA</t>
  </si>
  <si>
    <t>UMA CONTRIBUIÇÃO AO ESTUDO DA QUESTÃO AGRÁRIA NOS MODOS DE PRODUÇÃO: UMA ANÁLISE A PARTIR DE UM ESTUDO CONFRONTATIVO BRASIL - CUBA</t>
  </si>
  <si>
    <t>LORENZO BORDONARO</t>
  </si>
  <si>
    <t>Como a antropologia e a arte podem mudar a cidade: o projeto OcupAção.</t>
  </si>
  <si>
    <t>CÂNDIDO L. S. MAYNARD</t>
  </si>
  <si>
    <t>O DISPENSACIONALISMO E A UTILIZAÇÃO DE SÍMBOLOS JUDAICOS NOS CULTOS EVANGÉLICOS</t>
  </si>
  <si>
    <t>JOSÉ ANTONIO SANTOS DE OLIVEIRA</t>
  </si>
  <si>
    <t>A linguagem poética em Adélia Prado</t>
  </si>
  <si>
    <t>VINICIUS LIMA OLIVEIRA</t>
  </si>
  <si>
    <t>A RELIGIOSIDADE EM UNIVERSITÁRIOS DA GERAÇÃO Y NA CRISE DA MODERNIDADE: um estudo na UFS</t>
  </si>
  <si>
    <t>GEILSON DOS SANTOS SILVA</t>
  </si>
  <si>
    <t>Mídia alternativa e financiamento</t>
  </si>
  <si>
    <t>EANES DOS SANTOS CORREIA</t>
  </si>
  <si>
    <t>Esquema corporal e imagem corporal: experiências com alunos do 8ª ano do ensino fundamental nas aulas de ciências</t>
  </si>
  <si>
    <t>ALINE CAJÉ BERNARDO</t>
  </si>
  <si>
    <t>O INGLÊS QUE SE ENSINA NA ESCOLA: COM A PALAVRA OS PROFESSORES</t>
  </si>
  <si>
    <t>ANA JÚLIA COSTA CHAVES SILVA</t>
  </si>
  <si>
    <t>DEMARCAÇÕES DO INSTITUTO NACIONAL DE SURDOS À LUZ DO PROCESSO HISTÓRICO: RUPTURAS, DESAFIOS E CONQUISTAS PARA O POVO SURDO.</t>
  </si>
  <si>
    <t>ANA LÚCIA SIMÕES BORGES FONSECA</t>
  </si>
  <si>
    <t>ENSINO DE LÍNGUAS ESTRANGEIRAS COMO POLÍTICA LINGUÍSTICA: o caso da Língua Inglesa em Sergipe</t>
  </si>
  <si>
    <t>ANA PAULA LEITE NASCIMENTO</t>
  </si>
  <si>
    <t>UMA REFLEXÃO SOBRE A RELAÇÃO ESCOLA E JUVENTUDES</t>
  </si>
  <si>
    <t>ANAILZA GUIMARÃES COSTA</t>
  </si>
  <si>
    <t>Educando para a Guerra: “do’s and dont’s - as instruções para soldados americanos e ingleses na II Guerra Mundial, uma análise comparativa (1939-1945)</t>
  </si>
  <si>
    <t>ANDERSON FRANCISCO VITORINO</t>
  </si>
  <si>
    <t>As Metodologias de ensino: Um recorte da história da educação dos surdos no Brasil, no fim do século XIX, com extensão para o século XX.</t>
  </si>
  <si>
    <t>ANE ROSE DE JESUS SANTOS MACIEL</t>
  </si>
  <si>
    <t>Entre Fatos e Relatos: as Trajetórias de Carmelita Pinto Fontes e Rosália Bispo dos Santos na Educação Sergipana (1960-1991)</t>
  </si>
  <si>
    <t>CARLA NERY MAGALHÃES</t>
  </si>
  <si>
    <t>ESTA PESQUISA SE DIRECIONOU EM RELATAR A PERCEPÇÃO QUE OS PROFESSORES DA UFS POSSUEM ACERCA DO EXERCÍCIO DA DOCÊNCIA</t>
  </si>
  <si>
    <t>CARLA ULLIANE NASCIMENTO SANTOS</t>
  </si>
  <si>
    <t>O ALUNO DIAGNOSTICADO COM DEFICIÊNCIA INTELECTUAL:  LIMITES DA PERSPECTICA CLASSIFICATÓRIA</t>
  </si>
  <si>
    <t>CRISTIANE TAVARES FONSECA DE MORAES NUNES</t>
  </si>
  <si>
    <t>UMA HISTÓRIA DA EDUCAÇÃO DIGITAL NO COMITÊ PARA DEMOCRATIZAÇÃO DA INFORMÁTICA (1998-2011)</t>
  </si>
  <si>
    <t>DARKSON KLEBER ALVES DA SILVA</t>
  </si>
  <si>
    <t>MEMÓRIAS DE FORMAÇÃO DE PROFESSOR (A):  visibilidades da alteridade homoafetiva na trajetória escolar</t>
  </si>
  <si>
    <t>DIEGO LEONARDO SANTANA SILVA</t>
  </si>
  <si>
    <t>O Metapedia e o Negacionismo no Ciberespaço</t>
  </si>
  <si>
    <t>HELMA DE MELO CARDOSO</t>
  </si>
  <si>
    <t>A ABORDAGEM DE CORPO, GÊNERO E SEXUALIDADES NAS LICENCIATURAS DO INSTITUTO FEDERAL DE SERGIPE, CAMPUS ARACAJU</t>
  </si>
  <si>
    <t>JAIRTON MENDONÇA DE JESUS</t>
  </si>
  <si>
    <t>FORMAÇÃO PARA A DOCÊNCIA VS. PERMANÊNCIA NA UNIVERSIDADE: EFEITOS DO PROGRAMA INSTITUCIONAL DE BOLSAS DE INICIAÇÃO À DOCÊNCIA (PIBID)</t>
  </si>
  <si>
    <t>JOSÉ GENIVALDO MARTIRES</t>
  </si>
  <si>
    <t>“FLAGRANDO A VIDA”: TRAJETÓRIA DE LÍGIA PINA - PROFESSORA, LITERATA E ACADÊMICA (1925-2014)</t>
  </si>
  <si>
    <t>KÁTIA REGINA LOPES COSTA</t>
  </si>
  <si>
    <t>O GOVERNO DA INFÂNCIA MARGINALIZADA: PRÁTICAS ACERCA DO MENOR DELINQUENTE EM SERGIPE (1927-1942)</t>
  </si>
  <si>
    <t>LUZIA CRISTINA MELO SANTOS GALVÃO</t>
  </si>
  <si>
    <t>O ESTÁGIO SUPERVISIONADO EM CIÊNCIAS BIOLÓGICAS NA PROFISSIONALIZAÇÃO DOCENTE E NA CONSTRUÇÃO DA IDENTIDADE DO FUTURO PROFESSOR</t>
  </si>
  <si>
    <t>MARCOS BATINGA FERRO</t>
  </si>
  <si>
    <t>A COMISSÃO BRASILEIRO-AMERICANA DE EDUCAÇÃO DAS POPULAÇÕES RURAIS E SEU TRABALHO DE CAPACITAÇÃO DO HOMEM DO CAMPO (1940-1950)</t>
  </si>
  <si>
    <t>MARIA AMÁLIA VARGAS FAÇANHA</t>
  </si>
  <si>
    <t>LEITURAS MULTIMODAIS DAS COLEÇÕES DO PNLD DE LÍNGUA INGLESA EM ESCOLA PÚBLICA DO MUNICÍPIO DE ARACAJU/SE</t>
  </si>
  <si>
    <t>MARIA DE LOURDES MARTINS DA SILVA</t>
  </si>
  <si>
    <t>O ESTUDANTE: VALORES, BUSCAS E INQUIETUDES DAS ALUNAS DO COLÉGIO NOSSA SENHORA DA PIEDADE, EM IMPRESSO.O ESTUDANTE: VALORES, BUSCAS E INQUIETUDES DAS ALUNAS DO COLÉGIO NOSSA SENHORA DA PIEDADE, EM IMPRESSO.</t>
  </si>
  <si>
    <t>MARIA JOSE TORRES LIMA</t>
  </si>
  <si>
    <t>Educação doméstica: Uma modalidade de ensino que sobreviveu ao tempo (Sergipe-1880 a 1960)</t>
  </si>
  <si>
    <t>MARIA LENILDA CAETANO FRANÇA</t>
  </si>
  <si>
    <t>A FORMAÇÃO DOCENTE PARA AVALIAÇÃO DA APRENDIZAGEM: UM RETRATO DOS SABERES DOS CONCLUINTES E EGRESSOS DO CURSO DE PEDAGOGIA DA UFAL/CAMPUS SERTÃO.</t>
  </si>
  <si>
    <t>MARIANA DÓREA FIGUEIREDO PINTO</t>
  </si>
  <si>
    <t>Gênero e Formação: a participação das mulheres como sócias de escritórios de Contabilidade em Aracaju/SE.</t>
  </si>
  <si>
    <t>NAIANE LIBÓRIO FONTES</t>
  </si>
  <si>
    <t>PRÁTICAS PEDAGÓGICAS NA EDUCAÇÃO INFANTIL a importância do brincar na narrativa de educadoras de crianças de 0 a 3 anos</t>
  </si>
  <si>
    <t>PATRICIA DE SOUSA NUNES SILVA</t>
  </si>
  <si>
    <t>GARCIA MORENO VERSUS GARCIA FILHO: AÇÕES E CONTRIBUIÇÕES MÉDICOS-DOCENTES PARA A FUNDAÇÃO DA FACULDADE DE MEDICINA EM SERGIPE</t>
  </si>
  <si>
    <t>RESUMOEsta pesquisa se direcionou em relatar a percepção que os professores da UFS possuem acerca do exercício da docência através do seu discurso e das relações que os cercam. Para tanto, utilizamos como base de sustentação teórica os fundamentos da perspectiva fenomenológica de Maurice Merleau-Ponty, onde o autor propõe como meta discutir a possibilidade criadora de sentidos para a existência no mundo. Trata-se de uma reflexão filosófica apoiada nos conceitos de: Corpo Próprio, Percepção e Intersubjetividade. Em meio a realidade vivida pelos docentes, destacamos o ser humano, o ser que durante o percurso de sua vida é envolvido pela complexidade das implicações sociais, culturais, cognitivas, emocionais e espirituais, e por esta razão, é importante compreendê-lo enquanto ser inteiro, aquele que dá sentido ao mundo, que o transforma, que possui a consciência que o mundo não é apenas um conjunto de coisas e fatos estudados pelas ciências, ou seguindo relações de causa e efeito e das leis naturais. Buscamos mais que isso. Entendemos que o ser docente ao exteriorizar sua percepção, nos mostrando o seu olhar seja sobre si, sobre seus pares e sobre o mundo acadêmico, nos permite descrever os diferentes olhares nas diferentes áreas do conhecimento da UFS. A importância dessa temática buscou valorizar o desenvolvimento pessoal e profissional dos docentes no que diz respeito a sua existência, dando-lhes uma noção da realidade de como estão atuando e da própria formação adquirida como sujeito que expressa as necessidades humanas, assim, ao olharmos o docente, poderemos perceber que seu meio e suas relações vão além da análise da sua prática e do seu discurso, e então, poderemos evidencia-lo como um ser encarnado no mundo.</t>
  </si>
  <si>
    <t>RAFAELY KAROLYNNE DO NASCIMENTO CAMPOS</t>
  </si>
  <si>
    <t>Modos de Brincar na Educação Infantil: O que dizem as crianças?</t>
  </si>
  <si>
    <t>RENILFRAN CARDOSO DE SOUZA</t>
  </si>
  <si>
    <t>OFENÍSIA SOARES FREIRE: UMA MESTRA MILITANTE</t>
  </si>
  <si>
    <t>RÍSIA RODRIGUES SILVA MONTEIRO</t>
  </si>
  <si>
    <t>NAZARÉ CARVALHO E A CIRCULAÇÃO DE PRÁTICAS EDUCATIVAS NA TV SERGIPANA (1971-1979)</t>
  </si>
  <si>
    <t>SOCORRO APARECIDA CABRAL PEREIRA</t>
  </si>
  <si>
    <t>NARRATIVAS DOCENTES NA BLOGOSFERA EM SINTONIA COM O PARADIGMA EMERGENTE</t>
  </si>
  <si>
    <t>TELMA AMELIA DE SOUZA PEREIRA</t>
  </si>
  <si>
    <t>A EDUCAÇÃO INCLUSIVA NO BRASIL: breve análise da legislação pertinente</t>
  </si>
  <si>
    <t>VALÉRIA JANE SIQUEIRA LOUREIRO</t>
  </si>
  <si>
    <t>POLÍTICAS DE ENSINO DE LÍNGUAS ESTRANGEIRA EM SERGIPE: O ESPANHOL E O MITO DA “LÍNGUA FÁCIL”</t>
  </si>
  <si>
    <t>MARLUCY MARY GAMA BISPO</t>
  </si>
  <si>
    <t>ANÁLISE LONGITUDINAL DA PROFICIÊNCIA LINGUÍSTICA DOS ALUNOS INGRESSANTES NO CODAP/UFS POR SORTEIO</t>
  </si>
  <si>
    <t>SAMMELA REJANE DE JESUS ANDRADE</t>
  </si>
  <si>
    <t>INGRESSO NO ENSINO SUPERIOR PELO SISTEMA DE SELEÇÃO UNIFICADA (SISU): IMPACTO SOCIAL DA LEITURA E DA ESCRITA NA UNIVERSIDADE</t>
  </si>
  <si>
    <t>DANIELE LUCIANO SANTOS</t>
  </si>
  <si>
    <t>A PESQUISA EM DIREÇÃO AOS TERRITÓRIOS DAS CAVALGADAS</t>
  </si>
  <si>
    <t>DOUGLAS VIEIRA GOIS</t>
  </si>
  <si>
    <t>DERIVAÇÕES ANTROPOGÊNICAS NO SEMIÁRIDO SERGIPANO: POSSÍVEIS CENÁRIOS DE DESERTIFICAÇÃO</t>
  </si>
  <si>
    <t>EDILSA OLIVEIRA DOS SANTOS</t>
  </si>
  <si>
    <t>CONFIGURAÇÃO SOCIOAMBIENTAL DO LITORAL DE PARIPUEIRA- AL, NA BASE DA INTERFACE CONTINENTAL E PLANÍCIE COSTEIRA</t>
  </si>
  <si>
    <t>ELINE ALMEIDA SANTOS</t>
  </si>
  <si>
    <t>MULHERES MANGABEIRAS/MULHERES PESCADORAS: O DESVELAR DAS TERRITORIALIDADES DAS EXTRATIVISTAS EM INDIAROBA/SE</t>
  </si>
  <si>
    <t>FELIPPE PESSOA DE MELO</t>
  </si>
  <si>
    <t>Risco Geoambiental e Ordenamento do Território em Garanhuns - PE</t>
  </si>
  <si>
    <t>JORGE EDSON SANTOS</t>
  </si>
  <si>
    <t>A LUTA POR HABITAÇÃO POPULAR: a espacialização do Movimento Organizado dos Trabalhadores Urbanos (MOTU)</t>
  </si>
  <si>
    <t>JORGENALDO CALAZANS DOS SANTOS</t>
  </si>
  <si>
    <t>COMUNIDADES TRADICIONAIS E A PAISAGEM CÁRSTICA NO ESTADO DE SERGIPE</t>
  </si>
  <si>
    <t>LUANA PEREIRA LIMA</t>
  </si>
  <si>
    <t>ORDENAMENTO DO USO E OCUPAÇÃO DO SOLO NA PLANÍCIE FLUVIOLAGUNAR DO RIO BETUME / SE</t>
  </si>
  <si>
    <t>MARIA MORGANA SANTOS SANTANA</t>
  </si>
  <si>
    <t>A MOBILIDADE DO TRABALHO EM TERRITÓRIO CAMPONÊS DO MPA</t>
  </si>
  <si>
    <t>RICLAUDIO SILVA SANTOS</t>
  </si>
  <si>
    <t>A concepção sistêmica na Geografia</t>
  </si>
  <si>
    <t>ROBERTTA DE JESUS GOMES</t>
  </si>
  <si>
    <t>REDES, TEIAS E LAÇOS NA PRODUÇÃO DE FOGOS: TRADIÇÃO E RESSIGNIFICAÇÃO EM ESTÂNCIA/SE.</t>
  </si>
  <si>
    <t>SHEYLLA PATRÍCIA GOMES DO NASCIMENTO</t>
  </si>
  <si>
    <t>SEMIÁRIDO ALAGOANO: DINÂMICA SOCIOAMBIENTAL DE NASCENTES EM POÇO DAS TRINCHEIRAS - AL</t>
  </si>
  <si>
    <t>VANESSA MODESTO DOS SANTOS</t>
  </si>
  <si>
    <t>DINÂMICA LOCAL E REGIONAL DA FEIRA DE LAGARTO/SE</t>
  </si>
  <si>
    <t>VANESSA SANTOS COSTA</t>
  </si>
  <si>
    <t>TERRITÓRIOS DOS PARQUES EÓLICOS NO BRASIL: APROPRIAÇÃO E CONFLITOS</t>
  </si>
  <si>
    <t>CÉSAR AUGUSTO FRANÇA RIBEIRO</t>
  </si>
  <si>
    <t>O TERRITÓRIO EM QUESTÃO: PERSPECTIVAS EMANCIPATÓRIAS DO POVOADO SÃO JOSÉ DA CAATINGA .</t>
  </si>
  <si>
    <t>JISLAINE LIMA DA SILVA</t>
  </si>
  <si>
    <t>Experiências do Desenvolvimento Territorial: a questão da gestão social e efetivação do Proinf no território da Bacia Leiteira/AL</t>
  </si>
  <si>
    <t>MICHELLE PEREIRA DA COSTA DA SILVA</t>
  </si>
  <si>
    <t>DINÂMICA E DERIVAÇÕES ANTROPOGÊNICAS DA APROPRIAÇÃO DOS RECURSOS HÍDRICOS DO ALTO CURSO DO RIO SUBAÉ-BA</t>
  </si>
  <si>
    <t>MARCELO DE SANT'ANNA ALVES PRIMO</t>
  </si>
  <si>
    <t>Ateísmo e moral em Bayle e Holbach</t>
  </si>
  <si>
    <t>ADSON DO ESPÍRITO SANTO</t>
  </si>
  <si>
    <t>Sergipe e a construção da imagem pública de Augusto Maynard (1942-1945)</t>
  </si>
  <si>
    <t>PAULO ROBERTO ALVES TELES</t>
  </si>
  <si>
    <t>ATIVISTAS E INDIGNADOS NO INÍCIO DO SÉCULO XXI: UMA HISTÓRIA COMPARADA DOS MOVIMENTOS OCCUPY WALL STREET E LOS INDIGNADOS (2011 – 2015)</t>
  </si>
  <si>
    <t>RAQUEL ANNE LIMA DE ASSIS</t>
  </si>
  <si>
    <t>Notas iniciais sobre a espionagem americana e britânica durante a II Guerra Mundial em perspectiva comparada</t>
  </si>
  <si>
    <t>DIEGO ARAUJO PEREIRA</t>
  </si>
  <si>
    <t>A recepção de Canguilhem no Brasil</t>
  </si>
  <si>
    <t>HORÁRIO</t>
  </si>
  <si>
    <t>GRAZIELA MARIA DA SILVA GATTO</t>
  </si>
  <si>
    <t>A RELAÇÃO/TENSÃO ENTRE MOVIMENTOS SOCIAIS E ESTADO NO PROCESSO DE IMPLANTAÇÃO DE POLÍTICAS PÚBLICAS PARA AS MULHERES</t>
  </si>
  <si>
    <t>ALEX MENEZES DE CARVALHO</t>
  </si>
  <si>
    <t>A Profissionalização do Jornalismo em Sergipe</t>
  </si>
  <si>
    <t>DANIELA RODRIGUES DOS SANTOS DELMONDES</t>
  </si>
  <si>
    <t>Domínio do fogo e alimentação: considerações sobre Antropotécnica</t>
  </si>
  <si>
    <t>KARINA GARCIA SANTOS CRUZ</t>
  </si>
  <si>
    <t>COMO OS COLUNISTAS SOCIAIS ATUANTES EM SERGIPE CONSTROEM ESTRATÉGIAS</t>
  </si>
  <si>
    <t>MAYARA SILVA NASCIMENTO</t>
  </si>
  <si>
    <t>Conexões em Processos de Políticas Ambientais em Sergipe: A ação do Estado e do Banco Mundial</t>
  </si>
  <si>
    <t>MARCELO FIGUEIREDO SILVA</t>
  </si>
  <si>
    <t>Política trabalhista na UFS - Dilemas dos discurso da eficiência.</t>
  </si>
  <si>
    <t>RICARDO BENEDITO OTONI</t>
  </si>
  <si>
    <t>O mito e a realidade da redução de vazão no Baixo rio São Francisco: causas e consequências.</t>
  </si>
  <si>
    <t>CATARINA MENEZES FERREIRA</t>
  </si>
  <si>
    <t>Arqueologia da paisagem caieirista no município de Parnamirim – PE</t>
  </si>
  <si>
    <t>CRISTIANE EUGÊNIA DA SILVA AMARANTE</t>
  </si>
  <si>
    <t>Sítio escola de arqueologia marítima na Praia do Francês - AL</t>
  </si>
  <si>
    <t>JOYCE AVELINO BEZERRA SANTANA</t>
  </si>
  <si>
    <t>VESTÍGIOS ARQUEOBOTÂNICOS E ZOOARQUEOLÓGICOS DE SAMBAQUIS DA BAÍA DE TODOS OS SANTOS, BAHIA, BRASIL</t>
  </si>
  <si>
    <t>Este paper insere-se no âmbito das pesquisas sociológicas condizentes às análises de grupos profissionais e de relações sociais de poder. Objetivo central é o de apresentar de maneira analítica como os colunistas sociais atuantes em Sergipe constroem estratégias, utilizam habilidades e mobilizam recursos sociais diversificados para consagrarem determinados indivíduos e grupos dirigentes. Seguindo este raciocínio, a pesquisa primeiro explora e problematiza os dados referentes às condições sócio-históricas, políticas, econômicas e culturais que permitiram a estruturação do ofício no Brasil, ao passo que evidencia como a relação direta com grupos de poder, observados no interior dos espaços de maior privilégio ou em esferas decisórias, facilitou a edificação do colunismo social. Mostra também como e sob quais circunstâncias sócio-históricas foram desenhados os modelos amadores do colunismo em Sergipe, trazendo à luz os principais indivíduos e jornais responsáveis pela iniciação desta atividade. O paper depois apresenta as habilidades identificadas nos colunistas sociais investigados, a exemplo da interacional, relacionada ao fácil estabelecimento de vínculos, e da carismática, a qual permite a inserção e o trânsito dos colunistas entre as esferas de poder; também desvenda as estratégias, como a do Network, a qual refere-se à ampla rede de contatos, a do marketing pessoal, a qual diz respeito à construção e comercialização das imagens individuais, e a das reuniões íntimas amistosas, objetivando o reforço dos laços, o intercâmbio das informações e a apresentação dos recém-chegados aos grupos dirigentes; além de trazer a lume os recursos sociais adquiridos nas trajetórias biográficas, os quais recorrem para o propósito da consagração social de elites. Os procedimentos metodológicos adotados consistiram em observações realizadas em campo, entrevistas biográficas aplicadas a seis colunistas sociais e análise de documentos históricos e recentes.</t>
  </si>
  <si>
    <t>Santana, Joyce Avelino Bezerra</t>
  </si>
  <si>
    <t>SEBASTIÃO LACERDA DE LIMA FILHO</t>
  </si>
  <si>
    <t>Pintura Rupestre: definição fas fronteiras da subtradição Sobradinho-BA</t>
  </si>
  <si>
    <t>ANDREA LUCIANA DE ARAGÃO RIBEIRO SILVA</t>
  </si>
  <si>
    <t>Práticas educativas para a conservação do Rio São Francisco na cidade de Penedo (AL</t>
  </si>
  <si>
    <t>ELIANE DOS SANTOS DA SILVA</t>
  </si>
  <si>
    <t>Caracterização ambiental do Rio Machado no município de Lagarto/SE: Parametros socioambientais</t>
  </si>
  <si>
    <t>EMANUELA CARLA SANTOS</t>
  </si>
  <si>
    <t>Territórios e Territorialidades em Praças de Aracaju/SE</t>
  </si>
  <si>
    <t>JADSON DE JESUS SANTOS</t>
  </si>
  <si>
    <t>CIDADE: para ver ou para viver?</t>
  </si>
  <si>
    <t>JANINI DE OLIVEIRA FÉLIX</t>
  </si>
  <si>
    <t>O TURISMO DA MELHOR IDADE E SUA INTERAÇÃO COM O MEIO AMBIENTE EM ARACAJU/SERGIPE</t>
  </si>
  <si>
    <t>JANISON CORREIA DE ANDRADE JUNIOR</t>
  </si>
  <si>
    <t>Territórios da Indústria de Laticínios e Impactos Socioambientais no Município de Nossa Senhora da Glória – SE</t>
  </si>
  <si>
    <t>JONIELTON OLIVEIRA DANTAS</t>
  </si>
  <si>
    <t>O VALOR DOS SABERES AMBIENTAIS NA PROFISSIONALIZAÇÃO DOCENTE E SUA APLICAÇÃO NA PRÁTICA PEDAGÓGICA</t>
  </si>
  <si>
    <t>JOSÉ WALDSON COSTA DE ANDRADE</t>
  </si>
  <si>
    <t>EARTH SYSTEM GOVERNANCE NA ANÁLISE DO USO PÚBLICO DA UNIDADE DE CONSERVAÇÃO MONUMENTO NATURAL GROTA DO ANGICO,  SERGIPE, BRASIL</t>
  </si>
  <si>
    <t>MÁRCIO ROSSELINE DA SILVA FERREIRA</t>
  </si>
  <si>
    <t>Entre a preservação da memória e a conservação ambiental: o patrimônio (i)material na paisagem cultural no Nordeste brasileiro</t>
  </si>
  <si>
    <t>PHELLIPE CUNHA DA SILVA</t>
  </si>
  <si>
    <t>CIDADES MÉDIAS E PEQUENAS: proximidades e distanciamentos da natureza</t>
  </si>
  <si>
    <t>ALANE REGINA RODRIGUES DOS SANTOS</t>
  </si>
  <si>
    <t>SECA NO NORDESTE E OS DESAFIOS DA GOVERNANÇA AMBIENTAL</t>
  </si>
  <si>
    <t>JOSEFA ROSE EMANUELLE MENEZES CARVALHO</t>
  </si>
  <si>
    <t>Indústria de Calcário e Impactos Socioambientais</t>
  </si>
  <si>
    <t>THIAGO RODRIGO DA CONCEIÇÃO SANTOS</t>
  </si>
  <si>
    <t>A Arqueologia no Licenciamento Ambiental: O Caso da Implantação da Rodovia SE-100, entre Pirambu e Pacatuba / Sergipe.</t>
  </si>
  <si>
    <t>ANALICE ALVES MARINHO</t>
  </si>
  <si>
    <t>Teoria da história na Didática da história para a escolarização básica no século XIX: as soluções do historiador espanhol Ignácio Miró</t>
  </si>
  <si>
    <t>ADRIANA MENDONÇA CUNHA</t>
  </si>
  <si>
    <t>Relações Brasil-EUA na década de 1940: Robert King Hall e as missões culturais norte-americanas no campo da educação.</t>
  </si>
  <si>
    <t>REUEL MACHADO LEITE</t>
  </si>
  <si>
    <t>REDE CAMPONESA, AGROECOLOGIA E O MODO CAMPONÊS DE FAZER AGRICULTURA</t>
  </si>
  <si>
    <t>ANDREA MARIA DOS SANTOS MATOS</t>
  </si>
  <si>
    <t>FLUÊNCIA EM LEITURA ORAL E RESOLUÇÃO DE PROBLEMAS NA PROVA BRASIL</t>
  </si>
  <si>
    <t>ANTONIO CLEBER DA CONCEIÇÃO LEMOS</t>
  </si>
  <si>
    <t>O debate sobre a História dos Conceitos e as Cortes Geais de Lisboa (1821-1822)</t>
  </si>
  <si>
    <t>BRUNA MORRANA DOS SANTOS</t>
  </si>
  <si>
    <t>RIQUEZA E SOCIEDADE NA COMARCA DE ARACAJU: UM ESTUDO SOBRE A DINÂMICA SOCIAL DA ELITE SERGIPANA (1855-1889)</t>
  </si>
  <si>
    <t>BRUNA OLIVEIRA MOTA</t>
  </si>
  <si>
    <t>Entre a autoridade e o poder: A tríade jurídica de Alfonso X, o Sábio (1252-1282) e as punições às práticas sexuais em Castela no Século XIII</t>
  </si>
  <si>
    <t>SILVANEY SILVA SANTOS</t>
  </si>
  <si>
    <t>Movimento Cultural de Sergipe: José Augusto Garcez e as redes de sociabilidades</t>
  </si>
  <si>
    <t>SUELAYNE OLIVEIRA ANDRADE</t>
  </si>
  <si>
    <t>Aspectos sobre adoecer e morrer na Aracaju do final do século XIX</t>
  </si>
  <si>
    <t>THAISE DOS SANTOS SILVA</t>
  </si>
  <si>
    <t>Militarismo e Educação no Brasil (1964) e Argentina (1976): um olhar comparativo</t>
  </si>
  <si>
    <t>HAIANE PESSOA DA SILVA</t>
  </si>
  <si>
    <t>As relações socioambientais nos acampamentos rurais: o estudo de caso no município de Itaporanga D'ajuda- Sergipe.</t>
  </si>
  <si>
    <t>MARINA APARECIDA OLIVEIRA DOS SANTOS CORREA</t>
  </si>
  <si>
    <t>“De pai para filhos”: análise do processo de sucessão para o cargo de Pastor-presidente nas Igrejas Assembleias de Deus no Brasil (ADs)</t>
  </si>
  <si>
    <t>EDSON OLIVEIRA DA SILVA</t>
  </si>
  <si>
    <t>ANÁLISE DE RISCO E INCERTEZA APLICADA AOS CASOS DE ROUBO NA CAPITAL SERGIPANA: UM OLHAR SOBRE OS DADOS DO CENTRO INTEGRADO DE OPERAÇÕES EM SEGURANÇA PÚBLICA DE SERGIPE – CIOSP/SE</t>
  </si>
  <si>
    <t>CIÊNCIAS SOCIAIS APLICADAS</t>
  </si>
  <si>
    <t>AGUIMARIO PIMENTEL SILVA</t>
  </si>
  <si>
    <t>ENTRE A PARÁFRASE E A POLISSEMIA: O DISCURSO DA EDUCAÇÃO FEMININA NO JORNAL DAS SENHORAS (1852-1855)</t>
  </si>
  <si>
    <t>ANELIESE CASTRO</t>
  </si>
  <si>
    <t>Marketing 3.0 e Comunicação Organizacional: do real ao aplicável - Um estudo de caso sobre os processos de comunicação e marketing nas empresas da Rede de Petróleo, Gás e Energias de Sergipe</t>
  </si>
  <si>
    <t>BRUNO ARAUJO BRANDÃO</t>
  </si>
  <si>
    <t>As potenciais formas de uso do Facebook na campanha eleitoral para prefeito de Aracaju em 2016: uma análise dos posts dos candidatos e dos comentários dos internautas.</t>
  </si>
  <si>
    <t>CAROLINA BUENO RODRIGUES</t>
  </si>
  <si>
    <t>DA RETÓRICA AO RETWEET: OS ELEMENTOS PERSUASIVOS NOS DISCURSOS DO EX-GOVERNADOR MARCELO DÉDA, COMPARTILHADOS NO TWITTER.</t>
  </si>
  <si>
    <t>DANIEL PEREIRA BRANDI</t>
  </si>
  <si>
    <t>Sustentabilidade na TV: uma análise do agendamento temático do programa "Como Será?"</t>
  </si>
  <si>
    <t>EDSON RAMOS DE OLIVEIRA COSTA</t>
  </si>
  <si>
    <t>O que é música gospel? A análise da formação de uma nova categoria de produtos culturais no Brasil</t>
  </si>
  <si>
    <t>ERIVALDO FRANCISCO DOS SANTOS JÚNIOR</t>
  </si>
  <si>
    <t>Escalas espaciais na cobertura jornalística da transposição do rio São Francisco: estudos de matérias especiais da Folha de SP e d'O Povo</t>
  </si>
  <si>
    <t>FÁBIO VIVAS DE SOUZA BARRETO</t>
  </si>
  <si>
    <t>A FÉ NO CONSUMO:  O INTERACIONISMO SIMBÓLICO QUE INDUZ À AQUISIÇÃO DE BENS E SERVIÇOS, SOB A PERSPECTIVA DOS JOVENS SEGUIDORES DA IGREJA SARA NOSSA TERRA.</t>
  </si>
  <si>
    <t>FLÁVIO MARCÍLIO MAIA E SILVA JÚNIOR</t>
  </si>
  <si>
    <t>O SOM DO STREAMING - A cultura e a economia política da música em plataformas digitais sonoras no período 2011-2015</t>
  </si>
  <si>
    <t>JOSÉ SAMPAIO DE MEDEIROS NETO</t>
  </si>
  <si>
    <t>JORNALISMO E QUADRINHOS: COMO O JHQ PODE AMPLIAR AS FORMAS NARRATIVAS E CONSOLIDAR-SE COMO PRODUTO MIDIÁTICO</t>
  </si>
  <si>
    <t>MOISÉS SANTOS DE MENEZES</t>
  </si>
  <si>
    <t>HOMOFOBIA EM SERGIPE: uma análise do atendimento de profissionais do Serviço Social com os casos de violência contra a população LGBT.</t>
  </si>
  <si>
    <t>ELIDA BRAGA</t>
  </si>
  <si>
    <t>DAS RUAS À INTERNAÇÃO: UM ESTUDO SOBRE AS ADOLESCENTES EM CONFLITO COM A LEI NA UNIDADE SOCIOEDUCATIVA FEMININA MARIA DO CARMO ALVES EM  ARACAJU/SE</t>
  </si>
  <si>
    <t>IVAN PAULO SILVEIRA SANTOS</t>
  </si>
  <si>
    <t>Manoel Bomfim e a formação de um intelectual em tempos de debates sobre raça</t>
  </si>
  <si>
    <t>ANDRÉ LUIS OLIVEIRA FEITOSA</t>
  </si>
  <si>
    <t>Ensino Ambiental na Ciência Contábil</t>
  </si>
  <si>
    <t>ANTONIO FERNANDO CARVALHO DE ANDRADE</t>
  </si>
  <si>
    <t>Matriz Energética Sergipana: Potencialidades</t>
  </si>
  <si>
    <t>COUTO,ELIANE FREITAS</t>
  </si>
  <si>
    <t>Práxis Educacional. Educação em e para direitos Humanos</t>
  </si>
  <si>
    <t>ELIANE FREITAS COUTO</t>
  </si>
  <si>
    <t>UMA ANÁLISE SOBRE TERRITORIALIDADE, CONTROLE SOCIAL, PARTICIPAÇÃO POPULAR, POLÍTICAS PÚBLICAS AMBIENTAIS, NA PERSPECTIVA DAS POLÍTICAS SOCIAIS</t>
  </si>
  <si>
    <t>JOAO EDUARDO COLOGNESI SERPA</t>
  </si>
  <si>
    <t>ÉTICA E POLÍTICA AMBIENTAL NA FRONTEIRA FRANCO-BRASILEIRA: ANÁLISE DA LEGISLAÇÃO PARA A FLORESTA AMAZÔNICA</t>
  </si>
  <si>
    <t>KÁTIA CRISTINA BARRETO FERREIRA DE OLIVEIRA</t>
  </si>
  <si>
    <t>A PRODUÇÃO DE MILHO TRANSGÊNICO EM SIMÃO DIAS/SE À LUZ DO PRINCÍPIO JURÍDICO DA PRECAUÇÃO.</t>
  </si>
  <si>
    <t>PATRICIA SANTOS DE JESUS</t>
  </si>
  <si>
    <t>TRAMAS, TESSITURAS E TERRIORIALIDADES DAS CATADORAS DE MANGABA DO MUNICÍPIO DE BARRA DOS COQUEIROS-SE</t>
  </si>
  <si>
    <t>SARAÍ ARAUJO ALVES</t>
  </si>
  <si>
    <t>DIAGNÓSTICO DA APLICAÇÃO DE PENAS AOS CRIMES AMBIENTAIS PRATICADOS CONTRA A FAUNA SILVESTRE NO ESTADO DE SERGIPE</t>
  </si>
  <si>
    <t>MARCIO DE SOUZA COSTA</t>
  </si>
  <si>
    <t>EXPANSÃO DO INSTITUTO FEDERAL DE SERGIPE: UMA ANÁLISE SOBRE RESULTADOS ALCANÇADOS NA FASE II</t>
  </si>
  <si>
    <t>ABIMAEL MAGNO DO OURO FILHO</t>
  </si>
  <si>
    <t>A HIPERCOMPETITIVIDADE</t>
  </si>
  <si>
    <t>CARLOS CESAR SANTOS</t>
  </si>
  <si>
    <t>ASPECTOS DETERMINANTES PARA O FORNECIMENTO DE INFORMAÇÕES PESSOAIS EM AMBIENTES INTELIGENTES</t>
  </si>
  <si>
    <t>FÁBIO DOS SANTOS</t>
  </si>
  <si>
    <t>Os impactos do uso dos sistemas virtuais de informação na operacionalização das políticas sociais no Brasil</t>
  </si>
  <si>
    <t>IRIS KARINE DOS SANTOS SILVA</t>
  </si>
  <si>
    <t>A Reforma Agrária no Governo Dilma</t>
  </si>
  <si>
    <t>LUCIVANIA DE OLIVEIRA LISBOA</t>
  </si>
  <si>
    <t>Desafios de gestores e profissionais no trabalho com a Rede de Enfrentamento ao Tráfico de Pessoas com Fins de Exploração Sexual em Sergipe</t>
  </si>
  <si>
    <t>ROSELY ANACLETO</t>
  </si>
  <si>
    <t>O Enfrentamento do Trabalho Precarizado na Agenda Sindical dos Assistentes Sociais</t>
  </si>
  <si>
    <t>LUCAS RIBEIRO DOMINGUES</t>
  </si>
  <si>
    <t>DESENVOLVIMENTO E ESTUDO REOLÓGICO DE FLUIDOS DE PERFURAÇÃO A BASE DE ÉSTERES DE ÓLEOS VEGETAIS</t>
  </si>
  <si>
    <t>ENGENHARIAS E CIÊNCIA DA COMPUTAÇÃO</t>
  </si>
  <si>
    <t>SIMONISE FIGUEIREDO AMARANTE CUNHA</t>
  </si>
  <si>
    <t>Condensação de Knoevenagel catalisada por ZIF-8</t>
  </si>
  <si>
    <t>GUILHERME MOURA AFONSO DA SILVA</t>
  </si>
  <si>
    <t>RECONCILIAÇÃO DE DADOS E DETECÇÃO DE ERROS GROSSEIROS BASEADOS EM ESTIMADORES</t>
  </si>
  <si>
    <t>LUIZ MIRANDA CAVALCANTE NETO</t>
  </si>
  <si>
    <t>Recuperação de trajetória da mão em assinaturas offline usando referencial dinâmico e decisão baseada em DTW</t>
  </si>
  <si>
    <t>NAYANNE MARIA GARCIA REGO FONTES</t>
  </si>
  <si>
    <t>MONITORAMENTO E AVALIAÇÃO DE DESEMPENHO DE SISTEMAS MPC UTILIZANDO MÉTODOS ESTATÍSTICOS MULTIVARIADOS</t>
  </si>
  <si>
    <t>ROBERTO MENEZES</t>
  </si>
  <si>
    <t>Alocação de Unidades Geradoras Térmicas via Algoritmo Genético Adaptativo</t>
  </si>
  <si>
    <t>ALESSANDRA PEREIRA GOMES MACHADO</t>
  </si>
  <si>
    <t>FLUÊNCIA EM LEITURA ORAL E PROFICIÊNCIA EM LEITURA NA PROVA BRASIL DE LÍNGUA PORTUGUESA</t>
  </si>
  <si>
    <t>LINGUÍSTICA, LETRAS E ARTES</t>
  </si>
  <si>
    <t>LARISSA SILVA REBOUCAS</t>
  </si>
  <si>
    <t>Literatura surda</t>
  </si>
  <si>
    <t>MARIA AUGUSTA ROCHA PORTO</t>
  </si>
  <si>
    <t>FORMAÇÃO DE PROFESSORES PARA O ENSINO DE INGLÊS NA ENVELHESCÊNCIA E TERCEIRA IDADE</t>
  </si>
  <si>
    <t>ALDILENE VIEIRA PINTO</t>
  </si>
  <si>
    <t>LIVRO DIDÁTICO DE LÍNGUA PORTUGUESA: subjetividade versus alteridade</t>
  </si>
  <si>
    <t>AMANDA DE ANDRADE OLIVEIRA</t>
  </si>
  <si>
    <t>O Silenciamento de um Grande Falador, em Alexandre e outros Heróis, de Graciliano Ramos.</t>
  </si>
  <si>
    <t>AMISA DAYANE LIMA DE GOIS</t>
  </si>
  <si>
    <t>Os Discursos em Circulação no Livro Didático de Língua Inglesa (Escolas de Moita Bonita-SE)</t>
  </si>
  <si>
    <t>ANDERSON DE SOUZA FRASÃO</t>
  </si>
  <si>
    <t>LÍNGUA, LITERATURA E COSMOVISÃO EM DE MIA COUTO</t>
  </si>
  <si>
    <t>ANTONIELLE MENEZES SOUZA</t>
  </si>
  <si>
    <t>MORTE E RENASCIMENTO: UMA LEITURA DO IMAGINÁRIO DA SERPENTE EM CLARICE LISPECTOR</t>
  </si>
  <si>
    <t>ANTONIO MARCOS DOS SANTOS TRINDADE</t>
  </si>
  <si>
    <t>O LAMENTO DAS SEVERINAS: RELAÇÕES DE GÊNERO NO ROMANCEIRO SERGIPANO</t>
  </si>
  <si>
    <t>CAIO C. COSTA SANTOS</t>
  </si>
  <si>
    <t>DÊIXIS (DE MEMÓRIA)</t>
  </si>
  <si>
    <t>CARLA VANESSA SANTOS ANDRADE</t>
  </si>
  <si>
    <t>O AMBIENTE DE SIGNIFICAÇÕES DE LAVOURA ARCAICA: UMA ANÁLISE MITOCRÍTICA</t>
  </si>
  <si>
    <t>CLAUDIANA DOS SANTOS</t>
  </si>
  <si>
    <t>AUTORIA E FUNÇÃO-AUTOR NO LIVRO DIDÁTICO DE LÍNGUA PORTUGUESA.</t>
  </si>
  <si>
    <t>CRISTIANE MENEZES DE ARAÚJO</t>
  </si>
  <si>
    <t>DO LIVRO DIDÁTICO À PRÁTICA DE LEITURA: DESAFIOS E POSSIBILIDADES</t>
  </si>
  <si>
    <t>DÉBORA REIS AGUIAR</t>
  </si>
  <si>
    <t>MARCAS DE (IM) POLIDEZ NO DEBATE ORAL DOS PRESIDENCIÁVEIS</t>
  </si>
  <si>
    <t>EDILENE OLIVEIRA DA SILVA</t>
  </si>
  <si>
    <t>PROPOSTAS DE ESCRITA EM LIVROS DIDÁTICOS DO ENSINO MÉDIO: UM ESTUDO HISTÓRICO-DISCURSIVO.</t>
  </si>
  <si>
    <t>EDILMA MESSIAS PORTO</t>
  </si>
  <si>
    <t>AS ANÁFORAS INDIRETAS E A ESPONTANEIDADE NA PRODUÇÃO TEXTUAL DOS APRENDIZES DA EDUCAÇÃO PROFISSIONALIZANTE.</t>
  </si>
  <si>
    <t>EDNA CAROLINE ALEXANDRIA DA CUNHA OLIVEIRA</t>
  </si>
  <si>
    <t>O desamor na pós-modernidade: análise da crônica de Paulo Mendes Campos</t>
  </si>
  <si>
    <t>ELAINE VIEIRA GOIS</t>
  </si>
  <si>
    <t>O ENSINO DE PLE PELO TEXTO MULTIMODAL COMO SEMIOSE ILIMITADA</t>
  </si>
  <si>
    <t>ERIKA MAYRA PEREIRA DOS SANTOS</t>
  </si>
  <si>
    <t>CULTURA E IDENTIDADE NA ESCOLA SERGIPANA:  TECNOLOGIAS NO ENSINO DE ESPANHOL</t>
  </si>
  <si>
    <t>ÉRIKA RAMOS RIBEIRO</t>
  </si>
  <si>
    <t>AS MARCAS DA ORALIDADE E SEUS EFEITOS NOS TEXTOS ESCRITOS DO BLOG JULIANA GOES</t>
  </si>
  <si>
    <t>FLÁVIA REGINA DE SANTANA EVANGELISTA</t>
  </si>
  <si>
    <t>ANÁLISE DA CURVA PROSÓDICA EM REQUISITOS DE APOIO DISCURSIVO NA FALA DE SERGIPANOS</t>
  </si>
  <si>
    <t>FLÁVIO PASSOS SANTANA</t>
  </si>
  <si>
    <t>CURTINDO OS CURTAS: ANÁLISE DA CONSTRUÇÃO DAS IMAGENS DISCURSIVAS DE ARACAJU E DOS ARACAJUANOS EM CURTAS-METRAGENS</t>
  </si>
  <si>
    <t>GILVAN SANTANA DE JESUS</t>
  </si>
  <si>
    <t>O IMPEACHMENT DA PRESIDENTE DILMA ROUSSEFF: PROCESSOS DE CONSTRUÇÃO</t>
  </si>
  <si>
    <t>GLICIA KELLINE SANTOS ANDRADE</t>
  </si>
  <si>
    <t>“BRANCA DE NEVE E OS SETE ANÕES”, “ESPELHO, ESPELHO MEU”: UMA ANÁLISE DISCURSIVA</t>
  </si>
  <si>
    <t>IARA MELO DOS SANTOS</t>
  </si>
  <si>
    <t>TRATAMENTO DO PORTUGUÊS RURAL NA ESCOLA À LUZ DA SOCIOLINGUÍSTICA VARIACIONISTA: UM NOVO OLHAR NA ABORDAGEM DO PERSONAGEM CHICO BENTO</t>
  </si>
  <si>
    <t>JAQUELINE DOS SANTOS NASCIMENTO</t>
  </si>
  <si>
    <t>RELAÇÕES DE SEXO/GÊNERO E POLIDEZ LINGUÍSTICA NA FALA DE UNIVERSITÁRIOS DE LAGARTO/SE</t>
  </si>
  <si>
    <t>JEFERSON RODRIGUES DOS SANTOS</t>
  </si>
  <si>
    <t>Literatura e História: diálogo possível na ficção angolana</t>
  </si>
  <si>
    <t>JOÃO PAULO SANTOS SILVA</t>
  </si>
  <si>
    <t>Mire e veja: aspectos cômicos em Grande Sertão: veredas</t>
  </si>
  <si>
    <t>JOSILENE DE JESUS MENDONÇA</t>
  </si>
  <si>
    <t>VARIAÇÃO NA EXPRESSÃO DA 1ª PESSOA DO PLURAL:  INDETERMINAÇÃO DO SUJEITO E POLIDEZ</t>
  </si>
  <si>
    <t>KARL RONEY TORRES COSTA</t>
  </si>
  <si>
    <t>QUE LITERATURA NO ENSINO MÉDIO? Dos documentos oficiais aos livros didáticos</t>
  </si>
  <si>
    <t>LARA EMANUELLA DA SILVA OLIVEIRA</t>
  </si>
  <si>
    <t>O TEXTO LITERÁRIO COMO FERRAMENTA PARA O ENSINO/APRENDIZADO DE ESPANHOL COMO LÍNGUA ESTRANGEIRA</t>
  </si>
  <si>
    <t>LÍGIA PATRÍCIA ALCÂNTARA COSTA</t>
  </si>
  <si>
    <t>O IMAGINÁRIO DA FAMÍLIA NA LITERATURA INFANTIL DE LOBATO E DE PAIM: SEMELHANÇAS E DIFERENÇAS</t>
  </si>
  <si>
    <t>LORENA GOMES FREITAS DE CASTRO</t>
  </si>
  <si>
    <t>O GÊNERO MEME: REFERENCIAÇÃO, MULTIMODALIDADE E CIBERCULTURA</t>
  </si>
  <si>
    <t>LUCIARA LEITE DE MENDONÇA</t>
  </si>
  <si>
    <t>O HERÓISMO ÉPICO: LEITURAS DAS REPRESENTAÇÕES MÍTICO-HISTÓRICAS DE ZUMBI DOS PALMARES</t>
  </si>
  <si>
    <t>MANUELA OLIVEIRA DE JESUS</t>
  </si>
  <si>
    <t>PRONÚNCIA(S) DO PORTUGUÊS BRASILEIRO E SUAS INTERFACES COM METODOLOGIAS PARA O ENSINO-APRENDIZAGEM DE PORTUGUÊS LÍNGUA ESTRANGEIRA</t>
  </si>
  <si>
    <t>MARCIO CARVALHO DA SILVA</t>
  </si>
  <si>
    <t>OS MITOS DO FEMININO EM A SOMBRA DO PATRIARCA DE ALINA PAIM</t>
  </si>
  <si>
    <t>MARIA CONCEIÇÃO LIMA SANTOS</t>
  </si>
  <si>
    <t>As TIC e o ensino a distância de Língua portuguesa na Universidade Federal de Sergipe</t>
  </si>
  <si>
    <t>MARIA JOSÉ DOS SANTOS</t>
  </si>
  <si>
    <t>POSSIBILIDADES DIDÁTICO-PEDAGÓGICAS DOS GÊNEROS TEXTUAIS DIGITAIS NA FORMAÇÃO CRÍTICA E LEITORA DO ALUNO: ESTUDO SOBRE O USO DO BLOG NAS AULAS DE LÍNGUA PORTUGUESA</t>
  </si>
  <si>
    <t>MAYARA OLIVEIRA FEITOSA</t>
  </si>
  <si>
    <t>UMA ANÁLISE CONCEITUAL E CULTURAL DE UNIDADES FRASEOLÓGICAS: IMPLICAÇÕES PARA O ENSINO DE PORTUGUÊS LÍNGUA ESTRANGEIRA.</t>
  </si>
  <si>
    <t>NADJA TATIANE PINHEIRO COELHO RAMOS</t>
  </si>
  <si>
    <t>O gênero com ação social: uma proposta de Objeto de Aprendizagem</t>
  </si>
  <si>
    <t>RAMON DIEGO CÂMARA ROCHA</t>
  </si>
  <si>
    <t>A construção do texto literário na narrativa memorialista em Chão de meninos, de Zélia Gattai</t>
  </si>
  <si>
    <t>RAMON FERREIRA SANTANA</t>
  </si>
  <si>
    <t>Mística e literatura: uma análise da obra " Um sopro de vida - Pulsações" de Clarice Lispector</t>
  </si>
  <si>
    <t>ROSANGELA BARROS DA SILVA</t>
  </si>
  <si>
    <t>MARCADORES DISCURSIVOS NA FALA DE ADOLESCENTES ESCOLARES ACOMODAÇÃO LINGUÍSTICA E IDENTIDADE SOCIAL</t>
  </si>
  <si>
    <t>TATIANA CELESTINO DE MORAIS</t>
  </si>
  <si>
    <t>ESTRATÉGIAS DE REFERENCIAÇÃO: o encapsulamento anafórico  como um processo de reelaboração de objetos de discurso no gênero editorial</t>
  </si>
  <si>
    <t>VIVIANE TAVARES DE GOIS AZEVEDO</t>
  </si>
  <si>
    <t>ORALIDADE NO LIVRO DIDÁTICO: ANÁLISE E CONCEPÇÃO DOCENTE</t>
  </si>
  <si>
    <t>MARCOS PAULO SANTA ROSA MATOS</t>
  </si>
  <si>
    <t>“Já não são dois, mas uma só carne”: formulação litúrgica e formação heteronormativa no ritual do matrimônio</t>
  </si>
  <si>
    <t>ROMANA CASTRO ZAMBRANO</t>
  </si>
  <si>
    <t>CONSTRUINDO A IDENTIDADE SURDA: UM ESTUDO CONTRASTIVO ENTRE O BRASIL E A ALEMANHA</t>
  </si>
  <si>
    <t>RICARDO DANTAS SOARES</t>
  </si>
  <si>
    <t>Novos Letramentos em Jogos Eletrônicos: aprendizagem e formação do sujeito</t>
  </si>
  <si>
    <t>JAQUELINE LIMA FONTES</t>
  </si>
  <si>
    <t>HETEROGENEIDADE DISCURSIVA NO TWITTER: AS INTERAÇÕES DA CONTA @PlanoFeminino DURANTE O EVENTO TEDx SÃO PAULO WOMEN</t>
  </si>
  <si>
    <t>LUCIANO SANTANA ROCHA</t>
  </si>
  <si>
    <t>LETRAMENTO DIGITAL E  ENSINO DE LÍNGUA MATERNA: A RELAÇÃO PROFESSOR X ALUNO E SUAS PERCEPÇÕES  QUANTO AO USO DAS NOVAS TECNOLOGIAS NA ESCOLA ESTADUAL GOVERNADOR VALADARES.</t>
  </si>
  <si>
    <t>ANDREIA DORIA ARAGÃO</t>
  </si>
  <si>
    <t>o gênero textual crônica: uma proposta para a leitura e a escrita em sala de aula</t>
  </si>
  <si>
    <t>CLEDIVALDO PEREIRA PINTO</t>
  </si>
  <si>
    <t>Hiperconto em fotonovela: a multimodalidade levando a escola ao ambiente digital</t>
  </si>
  <si>
    <t>FRANCIS JACQUELINE DE MELO ROCHA</t>
  </si>
  <si>
    <t>Didatização do ensino de ortografia e o mercado de trabalho</t>
  </si>
  <si>
    <t>WAGNER GONZAGA LEMOS</t>
  </si>
  <si>
    <t>A Nação Literária de Silvio Romero</t>
  </si>
  <si>
    <t>DESIRÉE SIQUEIRA DOS SANTOS</t>
  </si>
  <si>
    <t>O Diabo em Grande Sertão: Veredas</t>
  </si>
  <si>
    <t>ELBA SILVEIRA CHAGAS SILVA</t>
  </si>
  <si>
    <t>A gramática contextualizada nos 3º e 4º ciclos do ensino fundamental: os gêneros textuais como mediadores das práticas de linguagens orais e escritas</t>
  </si>
  <si>
    <t>FABIANA ALVES NASCIMENTO</t>
  </si>
  <si>
    <t>DO RISO À MATERIALIZAÇÃO DE IDEOLOGIAS: O FUNCIONAMENTO DISCURSIVO DAS PIADAS DO FACEBOOK</t>
  </si>
  <si>
    <t>SAMUEL SANTOS</t>
  </si>
  <si>
    <t>A IMAGEM DA MULHER NO DISCURSO DO FUNK</t>
  </si>
  <si>
    <t>Sessão 1</t>
  </si>
  <si>
    <t>Local</t>
  </si>
  <si>
    <t>Saran Saravana</t>
  </si>
  <si>
    <t>Mediadores Inflamatórios e Estresse Oxidativo Em Animais Submetidos à Inalação de Fumaça</t>
  </si>
  <si>
    <t>Saúde</t>
  </si>
  <si>
    <t>Rodrigo Cazzaniga</t>
  </si>
  <si>
    <t>Associação entre polimorfismos genéticos com a hanseníase</t>
  </si>
  <si>
    <t>Rajiv Gandhi</t>
  </si>
  <si>
    <t>Atividade in vitro e in vivo anti- rotavírus de flavonoides dietéticos Isolados de cascas de Citrus sinensis ( Linn ) Com SEUS MECANISMOS de Ação subjacentes</t>
  </si>
  <si>
    <t>Debate</t>
  </si>
  <si>
    <t>Debatedor</t>
  </si>
  <si>
    <t>Amélia M. R. de Jesus</t>
  </si>
  <si>
    <t>Sessão 2</t>
  </si>
  <si>
    <t>Eduardo Kalinine</t>
  </si>
  <si>
    <t>Influência do hipotireoidismo gestacional experimental sobre o sistema nervoso central</t>
  </si>
  <si>
    <t>Saúde /
Materiais</t>
  </si>
  <si>
    <t>Enilton A. Camargo; Paulo Saquete Martins Filho; Nelson Orlando Moreno Salazar</t>
  </si>
  <si>
    <t>Thiago de Santana Santos</t>
  </si>
  <si>
    <t>Reconstrução óssea em maxilas atróficas através de osso xenógeno - estudo clínico e tomográfico</t>
  </si>
  <si>
    <t>Sessão 3</t>
  </si>
  <si>
    <t>Marcelo de Sant'Anna A. Primo</t>
  </si>
  <si>
    <t>Ateísmo, moral e política: aproximações entre Bayle e Holbach</t>
  </si>
  <si>
    <t>Humanas</t>
  </si>
  <si>
    <t>Edilene Maria de Carvalho Leal</t>
  </si>
  <si>
    <t>A Moral Social de Émile Durkheim e a Ética da Existência de Max Weber: uma contribuição à sociologia moral</t>
  </si>
  <si>
    <t>Pedro Abelardo Santana</t>
  </si>
  <si>
    <t>Posses e terras indígenas em Sergipe: 1840-1889</t>
  </si>
  <si>
    <t>Sessão 4</t>
  </si>
  <si>
    <t>Luiz José Homem Del-­Rey Silva</t>
  </si>
  <si>
    <t>Agrárias
Da Terra</t>
  </si>
  <si>
    <t>Maria De Lourdes Da Silva Rosa; Arie Fitzgerald Blank</t>
  </si>
  <si>
    <t>Sheila Valéria Álvares Carvalho</t>
  </si>
  <si>
    <t>Conservação, melhoramento e gestão de recursos genéticos de espécies florestais e energéticas</t>
  </si>
  <si>
    <t>Andréa Santos da Costa</t>
  </si>
  <si>
    <t>Sessão 5</t>
  </si>
  <si>
    <t>Tiago Matos Andrade</t>
  </si>
  <si>
    <t>Roberta Samara Nunes de Lima</t>
  </si>
  <si>
    <t>Detecção, diversidade e controle alternativo de Ralstonia solanacearum raça 2, agente causador do Moko da bananeira, em Sergipe</t>
  </si>
  <si>
    <t>Elizangela Mércia de Oliveira Cruz</t>
  </si>
  <si>
    <t>Juliana Oliveira de Melo</t>
  </si>
  <si>
    <t>Júlio César Melo Poderoso</t>
  </si>
  <si>
    <t>Arie Fitzgerald Blank</t>
  </si>
  <si>
    <t>Sessão 6</t>
  </si>
  <si>
    <t>Fernanda Rocha Morais</t>
  </si>
  <si>
    <t>Familiarização e treinamento em sistema GC/MS poara identificação e quantificação dos compostos voláteis</t>
  </si>
  <si>
    <t>Engenharia de 
Alimentos</t>
  </si>
  <si>
    <t>Marina Denadai</t>
  </si>
  <si>
    <t>Métodos LC/MS para identificação e quantificação de compostos bioativos em frutas tropicais</t>
  </si>
  <si>
    <t>Gomathi Rajkumar</t>
  </si>
  <si>
    <t>Comparação de perfil volátil no repolho desidratado por secagem convectiva e liofilização</t>
  </si>
  <si>
    <t>Narendra Narain</t>
  </si>
  <si>
    <t>Sessão 7</t>
  </si>
  <si>
    <t>Ivana Silva Sobral</t>
  </si>
  <si>
    <t>Cartografia das implicações ambientais da produção de petróleo onshore no Município de Carmópolis/SE</t>
  </si>
  <si>
    <t>Multidisciplinar</t>
  </si>
  <si>
    <t>Daniela Pinheiro Bitencurti Ruiz-Esparza</t>
  </si>
  <si>
    <t>Dinâmica da paisagem e caracterização vegetal do estado de Sergipe utilizando dados de classificações multitemporais.</t>
  </si>
  <si>
    <t>Anita Maria de Lima</t>
  </si>
  <si>
    <t>Daniela Teodoro Sampaio</t>
  </si>
  <si>
    <t>Maria José Nascimento Soares</t>
  </si>
  <si>
    <t>Sessão 8</t>
  </si>
  <si>
    <t>Ludmila Couto Gomes</t>
  </si>
  <si>
    <t>Gladston Rafael de Arruda Santos</t>
  </si>
  <si>
    <t>Graziele da Costa Cunha</t>
  </si>
  <si>
    <t>Matrizes híbridas magnéticas: estratégia sustentável para remediação de diferentes categorias de poluentes</t>
  </si>
  <si>
    <t>Alberto Wisniewski Jr</t>
  </si>
  <si>
    <t>Sessão 9</t>
  </si>
  <si>
    <t>Marcia Barbosa da Costa Guimarães</t>
  </si>
  <si>
    <t>Ledjane Silva Barreto</t>
  </si>
  <si>
    <t>Rogério Proença Leite</t>
  </si>
  <si>
    <t>Sessão 10</t>
  </si>
  <si>
    <t>Leila Maciel de Almeida e Silva</t>
  </si>
  <si>
    <t>Maria Augusta Silveira Netto Nunes</t>
  </si>
  <si>
    <t>Alexandra Gouvea Dumas</t>
  </si>
  <si>
    <t>Sessão 11</t>
  </si>
  <si>
    <t>Lilian Cristina Monteiro Franca</t>
  </si>
  <si>
    <t>Sonia Aguiar  Lopes</t>
  </si>
  <si>
    <t>Stephen francis Ferrari</t>
  </si>
  <si>
    <t>Sessão 12</t>
  </si>
  <si>
    <t>Alfrancio Ferreira Dias</t>
  </si>
  <si>
    <t>Joilson Pereira da Silva</t>
  </si>
  <si>
    <t>Paulo Heimar Souto</t>
  </si>
  <si>
    <t>Sessão 13</t>
  </si>
  <si>
    <t>Rejane Martins Fernandes Canha</t>
  </si>
  <si>
    <t>Milthon Serna Silva</t>
  </si>
  <si>
    <t>André Luiz de Moraes Costa</t>
  </si>
  <si>
    <t>Suzana Leitão Russo</t>
  </si>
  <si>
    <t>Evaldo Becker</t>
  </si>
  <si>
    <t>Rodrigo Pinto de Brito</t>
  </si>
  <si>
    <t>Edinéia Tavares Lopes</t>
  </si>
  <si>
    <t>Sessão 14</t>
  </si>
  <si>
    <t>Tiago Ribeiro de Souza</t>
  </si>
  <si>
    <t>Aline Cabral de Oliveira Barreto</t>
  </si>
  <si>
    <t>Célia Costa Cardoso</t>
  </si>
  <si>
    <t>Sessão 15</t>
  </si>
  <si>
    <t>Maria Aparecida Antunes de Macedo</t>
  </si>
  <si>
    <t>Carlos Eduardo Japiassu de Queiroz</t>
  </si>
  <si>
    <t>Lúcia de Fátima de Medeiros Brandão Dias</t>
  </si>
  <si>
    <t>Sessão 16</t>
  </si>
  <si>
    <t>Zaqueu Alves Ramos</t>
  </si>
  <si>
    <t>André Luis Faria e Silva</t>
  </si>
  <si>
    <t>Matheus Hidalgo</t>
  </si>
  <si>
    <t>Sessão 17</t>
  </si>
  <si>
    <t>Daniella Pereira de Souza Silva</t>
  </si>
  <si>
    <t>Rosana eduardo da silva leal</t>
  </si>
  <si>
    <t>Did.4_SALA-14</t>
  </si>
  <si>
    <t>Cidade Atópica: consumação da vida urbana</t>
  </si>
  <si>
    <t>Geografias da comunicação e regionalização midiática: diálogo epistemológico interdisciplinar</t>
  </si>
  <si>
    <t>Práticas curriculares da formação professores de história em sergipe na modalidade a distância: permanências e mudanças</t>
  </si>
  <si>
    <t>Negociação de Patentes em Universidades</t>
  </si>
  <si>
    <t>Saberes indígenas e saberes das ciências naturais: construindo possibilidades na educação escolar indígena e no atendimento a lei 11.645/2008</t>
  </si>
  <si>
    <t>Kleverton Melo Carvalho</t>
  </si>
  <si>
    <t>Comercio Internacional e Segurança Hifrica</t>
  </si>
  <si>
    <t>Rivanda Meire Teixeira</t>
  </si>
  <si>
    <t>Explorando abordagens metodológicas qualitativas nas pesquisas em empreendedorismo</t>
  </si>
  <si>
    <t>Marcos Fonseca Ribeiro Balieiro;  Wilson José Ferreira de Oliveira; Bruno Goncalves Alvaro</t>
  </si>
  <si>
    <t>Utilização da coagulação/flotação no tratamento da vinhaça para obtenção de fertilizante natural.</t>
  </si>
  <si>
    <t>Levantamento de Evidencias de caça de animais silvestres e Avaliação de Espécies caçadas  no estados  de Sergipe: Proposta para conservação.</t>
  </si>
  <si>
    <r>
      <t>Ultrassonografia na predição da composição tecidual, NIRS como referência na composição química e expressão gênica em carcaças de animais de interesse Zootécnico</t>
    </r>
    <r>
      <rPr>
        <b/>
        <sz val="10"/>
        <rFont val="Arial"/>
        <family val="2"/>
      </rPr>
      <t xml:space="preserve"> </t>
    </r>
  </si>
  <si>
    <t>Didática: 04 - Sala: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</si>
</sst>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5" x14ac:knownFonts="1"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EEEEEE"/>
        <bgColor rgb="FFFFFFFF"/>
      </patternFill>
    </fill>
    <fill>
      <patternFill patternType="solid">
        <fgColor rgb="FFDDDDDD"/>
        <bgColor rgb="FFCCCCCC"/>
      </patternFill>
    </fill>
    <fill>
      <patternFill patternType="solid">
        <fgColor rgb="FFFFFFFF"/>
        <bgColor rgb="FFEEEEEE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20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7" xfId="0" applyFont="1" applyBorder="1"/>
    <xf numFmtId="0" fontId="12" fillId="0" borderId="0" xfId="0" applyFont="1"/>
    <xf numFmtId="0" fontId="14" fillId="0" borderId="8" xfId="0" applyFont="1" applyBorder="1"/>
    <xf numFmtId="0" fontId="11" fillId="0" borderId="0" xfId="0" applyFont="1"/>
    <xf numFmtId="0" fontId="14" fillId="5" borderId="8" xfId="0" applyFont="1" applyFill="1" applyBorder="1"/>
    <xf numFmtId="0" fontId="14" fillId="0" borderId="8" xfId="0" applyFont="1" applyFill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zoomScale="65" zoomScaleNormal="65" workbookViewId="0">
      <selection activeCell="T2" sqref="T2"/>
    </sheetView>
  </sheetViews>
  <sheetFormatPr defaultRowHeight="12.75" x14ac:dyDescent="0.2"/>
  <cols>
    <col min="1" max="26" width="11.5703125"/>
    <col min="27" max="1025" width="17.28515625"/>
  </cols>
  <sheetData>
    <row r="1" spans="1:26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/>
      <c r="Z1" s="1"/>
    </row>
    <row r="2" spans="1:26" ht="12.75" customHeight="1" x14ac:dyDescent="0.2">
      <c r="A2" s="2">
        <v>42684</v>
      </c>
      <c r="B2" s="1">
        <v>4</v>
      </c>
      <c r="C2" s="1"/>
      <c r="D2" s="1"/>
      <c r="E2" s="1">
        <v>5</v>
      </c>
      <c r="F2" s="1">
        <v>7</v>
      </c>
      <c r="G2" s="1">
        <v>8</v>
      </c>
      <c r="H2" s="1">
        <v>10</v>
      </c>
      <c r="I2" s="1">
        <v>12</v>
      </c>
      <c r="J2" s="1">
        <v>5</v>
      </c>
      <c r="K2" s="1">
        <v>7</v>
      </c>
      <c r="L2" s="1">
        <v>8</v>
      </c>
      <c r="M2" s="1">
        <v>10</v>
      </c>
      <c r="N2" s="1">
        <v>12</v>
      </c>
      <c r="O2" s="1">
        <v>5</v>
      </c>
      <c r="P2" s="1">
        <v>7</v>
      </c>
      <c r="Q2" s="1">
        <v>8</v>
      </c>
      <c r="R2" s="1">
        <v>10</v>
      </c>
      <c r="S2" s="1">
        <v>12</v>
      </c>
      <c r="T2" s="1">
        <v>5</v>
      </c>
      <c r="U2" s="1">
        <v>7</v>
      </c>
      <c r="V2" s="1">
        <v>8</v>
      </c>
      <c r="W2" s="1">
        <v>10</v>
      </c>
      <c r="X2" s="1">
        <v>12</v>
      </c>
      <c r="Y2" s="1">
        <v>5</v>
      </c>
      <c r="Z2" s="1">
        <v>7</v>
      </c>
    </row>
    <row r="3" spans="1:26" ht="12.75" customHeight="1" x14ac:dyDescent="0.2">
      <c r="A3" s="1"/>
      <c r="B3" s="1"/>
      <c r="C3" s="1"/>
      <c r="D3" s="1" t="s">
        <v>4</v>
      </c>
      <c r="E3" s="2">
        <v>42660</v>
      </c>
      <c r="F3" s="2">
        <v>42661</v>
      </c>
      <c r="G3" s="2">
        <v>42662</v>
      </c>
      <c r="H3" s="2">
        <v>42663</v>
      </c>
      <c r="I3" s="2">
        <v>42664</v>
      </c>
      <c r="J3" s="2">
        <v>42665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5" zoomScaleNormal="65" workbookViewId="0">
      <selection activeCell="H4" sqref="H4:H9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26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41"/>
      <c r="J2" s="41"/>
      <c r="K2" s="41"/>
      <c r="L2" s="41"/>
      <c r="M2" s="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41"/>
      <c r="J3" s="41"/>
      <c r="K3" s="41"/>
      <c r="L3" s="41"/>
      <c r="M3" s="28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305</v>
      </c>
      <c r="E4" s="22" t="s">
        <v>306</v>
      </c>
      <c r="F4" s="22" t="s">
        <v>254</v>
      </c>
      <c r="G4" s="101">
        <v>42661</v>
      </c>
      <c r="H4" s="102" t="str">
        <f>CONCATENATE("Didática: ",DID," - ","Sala: ",SALA_8)</f>
        <v>Didática: 4 - Sala: 8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307</v>
      </c>
      <c r="E5" s="22" t="s">
        <v>308</v>
      </c>
      <c r="F5" s="22" t="s">
        <v>254</v>
      </c>
      <c r="G5" s="101"/>
      <c r="H5" s="10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309</v>
      </c>
      <c r="E6" s="22" t="s">
        <v>310</v>
      </c>
      <c r="F6" s="22" t="s">
        <v>254</v>
      </c>
      <c r="G6" s="101"/>
      <c r="H6" s="10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311</v>
      </c>
      <c r="E7" s="22" t="s">
        <v>312</v>
      </c>
      <c r="F7" s="22" t="s">
        <v>254</v>
      </c>
      <c r="G7" s="101"/>
      <c r="H7" s="10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313</v>
      </c>
      <c r="E8" s="22" t="s">
        <v>314</v>
      </c>
      <c r="F8" s="22" t="s">
        <v>254</v>
      </c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22"/>
      <c r="E9" s="22"/>
      <c r="F9" s="22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107"/>
      <c r="E10" s="107"/>
      <c r="F10" s="107"/>
      <c r="G10" s="107"/>
      <c r="H10" s="10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7.75" customHeight="1" x14ac:dyDescent="0.2">
      <c r="A12" s="26"/>
      <c r="B12" s="27"/>
      <c r="C12" s="27"/>
      <c r="D12" s="42"/>
      <c r="E12" s="42"/>
      <c r="F12" s="42"/>
      <c r="G12" s="28"/>
      <c r="H12" s="2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315</v>
      </c>
      <c r="E15" s="22" t="s">
        <v>316</v>
      </c>
      <c r="F15" s="22" t="s">
        <v>317</v>
      </c>
      <c r="G15" s="101">
        <v>42661</v>
      </c>
      <c r="H15" s="102" t="str">
        <f>CONCATENATE("Didática: ",DID," - ","Sala: ",SALA_8)</f>
        <v>Didática: 4 - Sala: 8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318</v>
      </c>
      <c r="E16" s="22" t="s">
        <v>319</v>
      </c>
      <c r="F16" s="22" t="s">
        <v>317</v>
      </c>
      <c r="G16" s="101"/>
      <c r="H16" s="10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320</v>
      </c>
      <c r="E17" s="22" t="s">
        <v>321</v>
      </c>
      <c r="F17" s="22" t="s">
        <v>317</v>
      </c>
      <c r="G17" s="101"/>
      <c r="H17" s="10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322</v>
      </c>
      <c r="E18" s="22" t="s">
        <v>323</v>
      </c>
      <c r="F18" s="22" t="s">
        <v>317</v>
      </c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324</v>
      </c>
      <c r="E19" s="22" t="s">
        <v>325</v>
      </c>
      <c r="F19" s="22" t="s">
        <v>317</v>
      </c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43"/>
      <c r="E20" s="44"/>
      <c r="F20" s="45"/>
      <c r="G20" s="101"/>
      <c r="H20" s="10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7.75" customHeight="1" x14ac:dyDescent="0.2">
      <c r="A22" s="26"/>
      <c r="B22" s="28"/>
      <c r="C22" s="28"/>
      <c r="D22" s="42"/>
      <c r="E22" s="42"/>
      <c r="F22" s="42"/>
      <c r="G22" s="28"/>
      <c r="H22" s="2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326</v>
      </c>
      <c r="E25" s="22" t="s">
        <v>327</v>
      </c>
      <c r="F25" s="22" t="s">
        <v>317</v>
      </c>
      <c r="G25" s="101">
        <v>42661</v>
      </c>
      <c r="H25" s="102" t="str">
        <f>CONCATENATE("Didática: ",DID," - ","Sala: ",SALA_8)</f>
        <v>Didática: 4 - Sala: 8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328</v>
      </c>
      <c r="E26" s="22" t="s">
        <v>329</v>
      </c>
      <c r="F26" s="22" t="s">
        <v>317</v>
      </c>
      <c r="G26" s="101"/>
      <c r="H26" s="10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330</v>
      </c>
      <c r="E27" s="22" t="s">
        <v>331</v>
      </c>
      <c r="F27" s="22" t="s">
        <v>317</v>
      </c>
      <c r="G27" s="101"/>
      <c r="H27" s="10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332</v>
      </c>
      <c r="E28" s="22" t="s">
        <v>333</v>
      </c>
      <c r="F28" s="22" t="s">
        <v>317</v>
      </c>
      <c r="G28" s="101"/>
      <c r="H28" s="10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334</v>
      </c>
      <c r="E29" s="22" t="s">
        <v>335</v>
      </c>
      <c r="F29" s="22" t="s">
        <v>317</v>
      </c>
      <c r="G29" s="101"/>
      <c r="H29" s="10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7.75" customHeight="1" x14ac:dyDescent="0.2">
      <c r="A34" s="46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336</v>
      </c>
      <c r="E35" s="22" t="s">
        <v>337</v>
      </c>
      <c r="F35" s="22" t="s">
        <v>317</v>
      </c>
      <c r="G35" s="101">
        <v>42661</v>
      </c>
      <c r="H35" s="102" t="str">
        <f>CONCATENATE("Didática: ",DID," - ","Sala: ",SALA_8)</f>
        <v>Didática: 4 - Sala: 8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338</v>
      </c>
      <c r="E36" s="22" t="s">
        <v>339</v>
      </c>
      <c r="F36" s="22" t="s">
        <v>317</v>
      </c>
      <c r="G36" s="101"/>
      <c r="H36" s="10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340</v>
      </c>
      <c r="E37" s="22" t="s">
        <v>341</v>
      </c>
      <c r="F37" s="22" t="s">
        <v>317</v>
      </c>
      <c r="G37" s="101"/>
      <c r="H37" s="10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342</v>
      </c>
      <c r="E38" s="22" t="s">
        <v>343</v>
      </c>
      <c r="F38" s="22" t="s">
        <v>317</v>
      </c>
      <c r="G38" s="101"/>
      <c r="H38" s="10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344</v>
      </c>
      <c r="E39" s="22" t="s">
        <v>345</v>
      </c>
      <c r="F39" s="22" t="s">
        <v>317</v>
      </c>
      <c r="G39" s="101"/>
      <c r="H39" s="10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A2:H2"/>
    <mergeCell ref="B3:C3"/>
    <mergeCell ref="G4:G9"/>
    <mergeCell ref="H4:H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topLeftCell="A22" zoomScale="65" zoomScaleNormal="65" workbookViewId="0">
      <selection activeCell="H4" sqref="H4:H9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34" width="11.5703125"/>
    <col min="35" max="1025" width="17.28515625"/>
  </cols>
  <sheetData>
    <row r="1" spans="1:34" ht="27.75" customHeight="1" x14ac:dyDescent="0.2">
      <c r="A1" s="26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1"/>
      <c r="N1" s="1"/>
      <c r="O1" s="1"/>
      <c r="P1" s="1"/>
      <c r="Q1" s="1"/>
      <c r="R1" s="1"/>
      <c r="S1" s="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1"/>
    </row>
    <row r="2" spans="1:34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41"/>
      <c r="J2" s="41"/>
      <c r="K2" s="41"/>
      <c r="L2" s="41"/>
      <c r="M2" s="1"/>
      <c r="N2" s="1"/>
      <c r="O2" s="1"/>
      <c r="P2" s="1"/>
      <c r="Q2" s="1"/>
      <c r="R2" s="1"/>
      <c r="S2" s="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1"/>
    </row>
    <row r="3" spans="1:34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41"/>
      <c r="J3" s="41"/>
      <c r="K3" s="41"/>
      <c r="L3" s="41"/>
      <c r="M3" s="108"/>
      <c r="N3" s="108"/>
      <c r="O3" s="108"/>
      <c r="P3" s="108"/>
      <c r="Q3" s="108"/>
      <c r="R3" s="108"/>
      <c r="S3" s="108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1"/>
    </row>
    <row r="4" spans="1:34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346</v>
      </c>
      <c r="E4" s="22" t="s">
        <v>347</v>
      </c>
      <c r="F4" s="22" t="s">
        <v>317</v>
      </c>
      <c r="G4" s="101">
        <v>42661</v>
      </c>
      <c r="H4" s="102" t="str">
        <f>CONCATENATE("Didática: ",DID," - ","Sala: ",SALA_9)</f>
        <v>Didática: 4 - Sala: 10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1"/>
    </row>
    <row r="5" spans="1:34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348</v>
      </c>
      <c r="E5" s="22" t="s">
        <v>349</v>
      </c>
      <c r="F5" s="22" t="s">
        <v>317</v>
      </c>
      <c r="G5" s="101"/>
      <c r="H5" s="10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1"/>
    </row>
    <row r="6" spans="1:34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350</v>
      </c>
      <c r="E6" s="22" t="s">
        <v>351</v>
      </c>
      <c r="F6" s="22" t="s">
        <v>317</v>
      </c>
      <c r="G6" s="101"/>
      <c r="H6" s="10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1"/>
    </row>
    <row r="7" spans="1:34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352</v>
      </c>
      <c r="E7" s="22" t="s">
        <v>353</v>
      </c>
      <c r="F7" s="22" t="s">
        <v>317</v>
      </c>
      <c r="G7" s="101"/>
      <c r="H7" s="10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1"/>
    </row>
    <row r="8" spans="1:34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354</v>
      </c>
      <c r="E8" s="22" t="s">
        <v>355</v>
      </c>
      <c r="F8" s="22" t="s">
        <v>317</v>
      </c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1"/>
    </row>
    <row r="9" spans="1:34" ht="27.75" customHeight="1" x14ac:dyDescent="0.2">
      <c r="A9" s="16" t="s">
        <v>16</v>
      </c>
      <c r="B9" s="21">
        <v>0.38541666666666702</v>
      </c>
      <c r="C9" s="21">
        <v>0.40972222222222199</v>
      </c>
      <c r="D9" s="22"/>
      <c r="E9" s="22"/>
      <c r="F9" s="22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1"/>
    </row>
    <row r="10" spans="1:34" ht="27.75" customHeight="1" x14ac:dyDescent="0.2">
      <c r="A10" s="16" t="s">
        <v>17</v>
      </c>
      <c r="B10" s="21">
        <v>0.40972222222222199</v>
      </c>
      <c r="C10" s="21">
        <v>0.41666666666666702</v>
      </c>
      <c r="D10" s="107"/>
      <c r="E10" s="107"/>
      <c r="F10" s="107"/>
      <c r="G10" s="107"/>
      <c r="H10" s="10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1"/>
    </row>
    <row r="11" spans="1:34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1"/>
    </row>
    <row r="12" spans="1:34" ht="27.75" customHeight="1" x14ac:dyDescent="0.2">
      <c r="A12" s="26"/>
      <c r="B12" s="27"/>
      <c r="C12" s="27"/>
      <c r="D12" s="42"/>
      <c r="E12" s="42"/>
      <c r="F12" s="42"/>
      <c r="G12" s="28"/>
      <c r="H12" s="2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1"/>
    </row>
    <row r="13" spans="1:34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1"/>
    </row>
    <row r="14" spans="1:34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1"/>
    </row>
    <row r="15" spans="1:34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356</v>
      </c>
      <c r="E15" s="22" t="s">
        <v>357</v>
      </c>
      <c r="F15" s="22" t="s">
        <v>317</v>
      </c>
      <c r="G15" s="101">
        <v>42661</v>
      </c>
      <c r="H15" s="102" t="str">
        <f>CONCATENATE("Didática: ",DID," - ","Sala: ",SALA_9)</f>
        <v>Didática: 4 - Sala: 10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1"/>
    </row>
    <row r="16" spans="1:34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358</v>
      </c>
      <c r="E16" s="22" t="s">
        <v>359</v>
      </c>
      <c r="F16" s="22" t="s">
        <v>317</v>
      </c>
      <c r="G16" s="101"/>
      <c r="H16" s="10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1"/>
    </row>
    <row r="17" spans="1:34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360</v>
      </c>
      <c r="E17" s="22" t="s">
        <v>361</v>
      </c>
      <c r="F17" s="22" t="s">
        <v>317</v>
      </c>
      <c r="G17" s="101"/>
      <c r="H17" s="10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1"/>
    </row>
    <row r="18" spans="1:34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362</v>
      </c>
      <c r="E18" s="22" t="s">
        <v>363</v>
      </c>
      <c r="F18" s="22" t="s">
        <v>317</v>
      </c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1"/>
    </row>
    <row r="19" spans="1:34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364</v>
      </c>
      <c r="E19" s="22" t="s">
        <v>365</v>
      </c>
      <c r="F19" s="22" t="s">
        <v>317</v>
      </c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1"/>
    </row>
    <row r="20" spans="1:34" ht="27.75" customHeight="1" x14ac:dyDescent="0.2">
      <c r="A20" s="16" t="s">
        <v>16</v>
      </c>
      <c r="B20" s="21">
        <v>0.46875</v>
      </c>
      <c r="C20" s="21">
        <v>0.53472222222222199</v>
      </c>
      <c r="D20" s="43"/>
      <c r="E20" s="44"/>
      <c r="F20" s="45"/>
      <c r="G20" s="101"/>
      <c r="H20" s="10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1"/>
    </row>
    <row r="21" spans="1:34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1"/>
    </row>
    <row r="22" spans="1:34" ht="27.75" customHeight="1" x14ac:dyDescent="0.2">
      <c r="A22" s="26"/>
      <c r="B22" s="28"/>
      <c r="C22" s="28"/>
      <c r="D22" s="42"/>
      <c r="E22" s="42"/>
      <c r="F22" s="42"/>
      <c r="G22" s="28"/>
      <c r="H22" s="2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1"/>
    </row>
    <row r="23" spans="1:34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1"/>
    </row>
    <row r="24" spans="1:34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1"/>
    </row>
    <row r="25" spans="1:34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366</v>
      </c>
      <c r="E25" s="22" t="s">
        <v>367</v>
      </c>
      <c r="F25" s="22" t="s">
        <v>317</v>
      </c>
      <c r="G25" s="101">
        <v>42661</v>
      </c>
      <c r="H25" s="102" t="str">
        <f>CONCATENATE("Didática: ",DID," - ","Sala: ",SALA_9)</f>
        <v>Didática: 4 - Sala: 10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1"/>
    </row>
    <row r="26" spans="1:34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368</v>
      </c>
      <c r="E26" s="22" t="s">
        <v>369</v>
      </c>
      <c r="F26" s="22" t="s">
        <v>317</v>
      </c>
      <c r="G26" s="101"/>
      <c r="H26" s="10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1"/>
    </row>
    <row r="27" spans="1:34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370</v>
      </c>
      <c r="E27" s="22" t="s">
        <v>371</v>
      </c>
      <c r="F27" s="22" t="s">
        <v>317</v>
      </c>
      <c r="G27" s="101"/>
      <c r="H27" s="10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1"/>
    </row>
    <row r="28" spans="1:34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372</v>
      </c>
      <c r="E28" s="22" t="s">
        <v>373</v>
      </c>
      <c r="F28" s="22" t="s">
        <v>317</v>
      </c>
      <c r="G28" s="101"/>
      <c r="H28" s="10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1"/>
    </row>
    <row r="29" spans="1:34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374</v>
      </c>
      <c r="E29" s="22" t="s">
        <v>375</v>
      </c>
      <c r="F29" s="22" t="s">
        <v>317</v>
      </c>
      <c r="G29" s="101"/>
      <c r="H29" s="10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1"/>
    </row>
    <row r="30" spans="1:34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1"/>
    </row>
    <row r="31" spans="1:34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1"/>
    </row>
    <row r="32" spans="1:34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1"/>
    </row>
    <row r="33" spans="1:34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1"/>
    </row>
    <row r="34" spans="1:34" ht="27.75" customHeight="1" x14ac:dyDescent="0.2">
      <c r="A34" s="46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1"/>
    </row>
    <row r="35" spans="1:34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376</v>
      </c>
      <c r="E35" s="22" t="s">
        <v>377</v>
      </c>
      <c r="F35" s="22" t="s">
        <v>317</v>
      </c>
      <c r="G35" s="101">
        <v>42661</v>
      </c>
      <c r="H35" s="102" t="str">
        <f>CONCATENATE("Didática: ",DID," - ","Sala: ",SALA_9)</f>
        <v>Didática: 4 - Sala: 10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1"/>
    </row>
    <row r="36" spans="1:34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378</v>
      </c>
      <c r="E36" s="22" t="s">
        <v>379</v>
      </c>
      <c r="F36" s="22" t="s">
        <v>317</v>
      </c>
      <c r="G36" s="101"/>
      <c r="H36" s="10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1"/>
    </row>
    <row r="37" spans="1:34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380</v>
      </c>
      <c r="E37" s="22" t="s">
        <v>381</v>
      </c>
      <c r="F37" s="22" t="s">
        <v>317</v>
      </c>
      <c r="G37" s="101"/>
      <c r="H37" s="10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1"/>
    </row>
    <row r="38" spans="1:34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382</v>
      </c>
      <c r="E38" s="22" t="s">
        <v>383</v>
      </c>
      <c r="F38" s="22" t="s">
        <v>317</v>
      </c>
      <c r="G38" s="101"/>
      <c r="H38" s="10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1"/>
    </row>
    <row r="39" spans="1:34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384</v>
      </c>
      <c r="E39" s="22" t="s">
        <v>385</v>
      </c>
      <c r="F39" s="22" t="s">
        <v>317</v>
      </c>
      <c r="G39" s="101"/>
      <c r="H39" s="10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1"/>
    </row>
    <row r="40" spans="1:34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1"/>
    </row>
    <row r="41" spans="1:34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1"/>
    </row>
    <row r="42" spans="1:34" ht="12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1"/>
    </row>
    <row r="43" spans="1:34" ht="12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1"/>
    </row>
    <row r="44" spans="1:34" ht="12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1"/>
    </row>
    <row r="45" spans="1:34" ht="12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1"/>
    </row>
    <row r="46" spans="1:34" ht="12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1"/>
    </row>
    <row r="47" spans="1:34" ht="12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1"/>
    </row>
    <row r="48" spans="1:34" ht="12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1"/>
    </row>
    <row r="49" spans="1:34" ht="12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1"/>
    </row>
    <row r="50" spans="1:34" ht="12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1"/>
    </row>
    <row r="51" spans="1:34" ht="12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1"/>
    </row>
    <row r="52" spans="1:34" ht="12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1"/>
    </row>
    <row r="53" spans="1:34" ht="12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1"/>
    </row>
    <row r="54" spans="1:34" ht="12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1"/>
    </row>
    <row r="55" spans="1:34" ht="12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1"/>
    </row>
    <row r="56" spans="1:34" ht="12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1"/>
    </row>
    <row r="57" spans="1:34" ht="12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1"/>
    </row>
    <row r="58" spans="1:34" ht="12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1"/>
    </row>
    <row r="59" spans="1:34" ht="12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1"/>
    </row>
    <row r="60" spans="1:34" ht="12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1"/>
    </row>
    <row r="61" spans="1:34" ht="12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1"/>
    </row>
    <row r="62" spans="1:34" ht="12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1"/>
    </row>
    <row r="63" spans="1:34" ht="12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1"/>
    </row>
    <row r="64" spans="1:34" ht="12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1"/>
    </row>
    <row r="65" spans="1:34" ht="12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1"/>
    </row>
    <row r="66" spans="1:34" ht="12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1"/>
    </row>
    <row r="67" spans="1:34" ht="12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1"/>
    </row>
    <row r="68" spans="1:34" ht="12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1"/>
    </row>
    <row r="69" spans="1:34" ht="12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1"/>
    </row>
    <row r="70" spans="1:34" ht="12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1"/>
    </row>
    <row r="71" spans="1:34" ht="12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1"/>
    </row>
    <row r="72" spans="1:34" ht="12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1"/>
    </row>
    <row r="73" spans="1:34" ht="12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1"/>
    </row>
    <row r="74" spans="1:34" ht="12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1"/>
    </row>
    <row r="75" spans="1:34" ht="12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1"/>
    </row>
    <row r="76" spans="1:34" ht="12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1"/>
    </row>
    <row r="77" spans="1:34" ht="12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1"/>
    </row>
    <row r="78" spans="1:34" ht="12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1"/>
    </row>
    <row r="79" spans="1:34" ht="12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1"/>
    </row>
    <row r="80" spans="1:34" ht="12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1"/>
    </row>
    <row r="81" spans="1:34" ht="12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1"/>
    </row>
    <row r="82" spans="1:34" ht="12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1"/>
    </row>
    <row r="83" spans="1:34" ht="12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1"/>
    </row>
    <row r="84" spans="1:34" ht="12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1"/>
    </row>
    <row r="85" spans="1:34" ht="12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1"/>
    </row>
    <row r="86" spans="1:34" ht="12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1"/>
    </row>
    <row r="87" spans="1:34" ht="12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1"/>
    </row>
    <row r="88" spans="1:34" ht="12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1"/>
    </row>
    <row r="89" spans="1:34" ht="12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1"/>
    </row>
    <row r="90" spans="1:34" ht="12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1"/>
    </row>
    <row r="91" spans="1:34" ht="12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1"/>
    </row>
    <row r="92" spans="1:34" ht="12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1"/>
    </row>
    <row r="93" spans="1:34" ht="12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1"/>
    </row>
    <row r="94" spans="1:34" ht="12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1"/>
    </row>
    <row r="95" spans="1:34" ht="12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1"/>
    </row>
    <row r="96" spans="1:34" ht="12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1"/>
    </row>
    <row r="97" spans="1:34" ht="12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1"/>
    </row>
    <row r="98" spans="1:34" ht="12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1"/>
    </row>
    <row r="99" spans="1:34" ht="12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1"/>
    </row>
    <row r="100" spans="1:34" ht="12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1"/>
    </row>
    <row r="101" spans="1:34" ht="12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1"/>
    </row>
    <row r="102" spans="1:34" ht="12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1"/>
    </row>
    <row r="103" spans="1:34" ht="12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1"/>
    </row>
    <row r="104" spans="1:34" ht="12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1"/>
    </row>
    <row r="105" spans="1:34" ht="12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1"/>
    </row>
    <row r="106" spans="1:34" ht="12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1"/>
    </row>
    <row r="107" spans="1:34" ht="12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1"/>
    </row>
    <row r="108" spans="1:34" ht="12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1"/>
    </row>
    <row r="109" spans="1:34" ht="12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1"/>
    </row>
    <row r="110" spans="1:34" ht="12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1"/>
    </row>
    <row r="111" spans="1:34" ht="12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1"/>
    </row>
    <row r="112" spans="1:34" ht="12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1"/>
    </row>
    <row r="113" spans="1:34" ht="12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1"/>
    </row>
    <row r="114" spans="1:34" ht="12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1"/>
    </row>
    <row r="115" spans="1:34" ht="12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1"/>
    </row>
    <row r="116" spans="1:34" ht="12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1"/>
    </row>
    <row r="117" spans="1:34" ht="12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1"/>
    </row>
    <row r="118" spans="1:34" ht="12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1"/>
    </row>
    <row r="119" spans="1:34" ht="12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1"/>
    </row>
    <row r="120" spans="1:34" ht="12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1"/>
    </row>
    <row r="121" spans="1:34" ht="12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1"/>
    </row>
    <row r="122" spans="1:34" ht="12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1"/>
    </row>
    <row r="123" spans="1:34" ht="12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1"/>
    </row>
    <row r="124" spans="1:34" ht="12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1"/>
    </row>
    <row r="125" spans="1:34" ht="12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1"/>
    </row>
    <row r="126" spans="1:34" ht="12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1"/>
    </row>
    <row r="127" spans="1:34" ht="12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1"/>
    </row>
    <row r="128" spans="1:34" ht="12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1"/>
    </row>
    <row r="129" spans="1:34" ht="12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1"/>
    </row>
    <row r="130" spans="1:34" ht="12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1"/>
    </row>
    <row r="131" spans="1:34" ht="12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1"/>
    </row>
    <row r="132" spans="1:34" ht="12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1"/>
    </row>
    <row r="133" spans="1:34" ht="12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1"/>
    </row>
    <row r="134" spans="1:34" ht="12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1"/>
    </row>
    <row r="135" spans="1:34" ht="12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1"/>
    </row>
    <row r="136" spans="1:34" ht="12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1"/>
    </row>
    <row r="137" spans="1:34" ht="12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1"/>
    </row>
    <row r="138" spans="1:34" ht="12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1"/>
    </row>
    <row r="139" spans="1:34" ht="12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1"/>
    </row>
    <row r="140" spans="1:34" ht="12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1"/>
    </row>
    <row r="141" spans="1:34" ht="12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1"/>
    </row>
    <row r="142" spans="1:34" ht="12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1"/>
    </row>
    <row r="143" spans="1:34" ht="12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1"/>
    </row>
    <row r="144" spans="1:34" ht="12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1"/>
    </row>
    <row r="145" spans="1:34" ht="12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1"/>
    </row>
    <row r="146" spans="1:34" ht="12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1"/>
    </row>
    <row r="147" spans="1:34" ht="12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1"/>
    </row>
    <row r="148" spans="1:34" ht="12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1"/>
    </row>
    <row r="149" spans="1:34" ht="12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1"/>
    </row>
    <row r="150" spans="1:34" ht="12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1"/>
    </row>
    <row r="151" spans="1:34" ht="12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1"/>
    </row>
    <row r="152" spans="1:34" ht="12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1"/>
    </row>
    <row r="153" spans="1:34" ht="12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1"/>
    </row>
    <row r="154" spans="1:34" ht="12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1"/>
    </row>
    <row r="155" spans="1:34" ht="12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1"/>
    </row>
    <row r="156" spans="1:34" ht="12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1"/>
    </row>
    <row r="157" spans="1:34" ht="12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1"/>
    </row>
    <row r="158" spans="1:34" ht="12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1"/>
    </row>
    <row r="159" spans="1:34" ht="12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1"/>
    </row>
    <row r="160" spans="1:34" ht="12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1"/>
    </row>
    <row r="161" spans="1:34" ht="12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1"/>
    </row>
    <row r="162" spans="1:34" ht="12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1"/>
    </row>
    <row r="163" spans="1:34" ht="12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1"/>
    </row>
    <row r="164" spans="1:34" ht="409.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 t="s">
        <v>386</v>
      </c>
    </row>
    <row r="165" spans="1:34" ht="12.75" customHeight="1" x14ac:dyDescent="0.2"/>
    <row r="166" spans="1:34" ht="12.75" customHeight="1" x14ac:dyDescent="0.2"/>
    <row r="167" spans="1:34" ht="12.75" customHeight="1" x14ac:dyDescent="0.2"/>
    <row r="168" spans="1:34" ht="12.75" customHeight="1" x14ac:dyDescent="0.2"/>
    <row r="169" spans="1:34" ht="12.75" customHeight="1" x14ac:dyDescent="0.2"/>
    <row r="170" spans="1:34" ht="12.75" customHeight="1" x14ac:dyDescent="0.2"/>
    <row r="171" spans="1:34" ht="12.75" customHeight="1" x14ac:dyDescent="0.2"/>
    <row r="172" spans="1:34" ht="12.75" customHeight="1" x14ac:dyDescent="0.2"/>
    <row r="173" spans="1:34" ht="12.75" customHeight="1" x14ac:dyDescent="0.2"/>
    <row r="174" spans="1:34" ht="12.75" customHeight="1" x14ac:dyDescent="0.2"/>
    <row r="175" spans="1:34" ht="12.75" customHeight="1" x14ac:dyDescent="0.2"/>
    <row r="176" spans="1:34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M3:S3"/>
    <mergeCell ref="G4:G9"/>
    <mergeCell ref="H4:H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5" zoomScaleNormal="65" workbookViewId="0"/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26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41"/>
      <c r="J2" s="41"/>
      <c r="K2" s="41"/>
      <c r="L2" s="41"/>
      <c r="M2" s="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41"/>
      <c r="J3" s="41"/>
      <c r="K3" s="41"/>
      <c r="L3" s="41"/>
      <c r="M3" s="28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387</v>
      </c>
      <c r="E4" s="22" t="s">
        <v>388</v>
      </c>
      <c r="F4" s="22" t="s">
        <v>317</v>
      </c>
      <c r="G4" s="101">
        <v>42661</v>
      </c>
      <c r="H4" s="102" t="str">
        <f>CONCATENATE("Didática: ",DID," - ","Sala: ",SALA_10)</f>
        <v>Didática: 4 - Sala: 12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389</v>
      </c>
      <c r="E5" s="22" t="s">
        <v>390</v>
      </c>
      <c r="F5" s="22" t="s">
        <v>317</v>
      </c>
      <c r="G5" s="101"/>
      <c r="H5" s="10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391</v>
      </c>
      <c r="E6" s="22" t="s">
        <v>392</v>
      </c>
      <c r="F6" s="22" t="s">
        <v>317</v>
      </c>
      <c r="G6" s="101"/>
      <c r="H6" s="10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393</v>
      </c>
      <c r="E7" s="22" t="s">
        <v>394</v>
      </c>
      <c r="F7" s="22" t="s">
        <v>317</v>
      </c>
      <c r="G7" s="101"/>
      <c r="H7" s="10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395</v>
      </c>
      <c r="E8" s="22" t="s">
        <v>396</v>
      </c>
      <c r="F8" s="22" t="s">
        <v>317</v>
      </c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22"/>
      <c r="E9" s="22"/>
      <c r="F9" s="22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107"/>
      <c r="E10" s="107"/>
      <c r="F10" s="107"/>
      <c r="G10" s="107"/>
      <c r="H10" s="10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7.75" customHeight="1" x14ac:dyDescent="0.2">
      <c r="A12" s="26"/>
      <c r="B12" s="27"/>
      <c r="C12" s="27"/>
      <c r="D12" s="42"/>
      <c r="E12" s="42"/>
      <c r="F12" s="42"/>
      <c r="G12" s="28"/>
      <c r="H12" s="2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397</v>
      </c>
      <c r="E15" s="22" t="s">
        <v>398</v>
      </c>
      <c r="F15" s="22" t="s">
        <v>317</v>
      </c>
      <c r="G15" s="101">
        <v>42661</v>
      </c>
      <c r="H15" s="102" t="str">
        <f>CONCATENATE("Didática: ",DID," - ","Sala: ",SALA_10)</f>
        <v>Didática: 4 - Sala: 12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399</v>
      </c>
      <c r="E16" s="22" t="s">
        <v>400</v>
      </c>
      <c r="F16" s="22" t="s">
        <v>317</v>
      </c>
      <c r="G16" s="101"/>
      <c r="H16" s="10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401</v>
      </c>
      <c r="E17" s="22" t="s">
        <v>402</v>
      </c>
      <c r="F17" s="22" t="s">
        <v>317</v>
      </c>
      <c r="G17" s="101"/>
      <c r="H17" s="10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403</v>
      </c>
      <c r="E18" s="22" t="s">
        <v>404</v>
      </c>
      <c r="F18" s="22" t="s">
        <v>317</v>
      </c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405</v>
      </c>
      <c r="E19" s="22" t="s">
        <v>406</v>
      </c>
      <c r="F19" s="22" t="s">
        <v>317</v>
      </c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43"/>
      <c r="E20" s="44"/>
      <c r="F20" s="45"/>
      <c r="G20" s="101"/>
      <c r="H20" s="10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7.75" customHeight="1" x14ac:dyDescent="0.2">
      <c r="A22" s="26"/>
      <c r="B22" s="28"/>
      <c r="C22" s="28"/>
      <c r="D22" s="42"/>
      <c r="E22" s="42"/>
      <c r="F22" s="42"/>
      <c r="G22" s="28"/>
      <c r="H22" s="2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407</v>
      </c>
      <c r="E25" s="22" t="s">
        <v>408</v>
      </c>
      <c r="F25" s="22" t="s">
        <v>317</v>
      </c>
      <c r="G25" s="101">
        <v>42661</v>
      </c>
      <c r="H25" s="102" t="str">
        <f>CONCATENATE("Didática: ",DID," - ","Sala: ",SALA_10)</f>
        <v>Didática: 4 - Sala: 12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409</v>
      </c>
      <c r="E26" s="22" t="s">
        <v>410</v>
      </c>
      <c r="F26" s="22" t="s">
        <v>317</v>
      </c>
      <c r="G26" s="101"/>
      <c r="H26" s="10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411</v>
      </c>
      <c r="E27" s="22" t="s">
        <v>412</v>
      </c>
      <c r="F27" s="22" t="s">
        <v>317</v>
      </c>
      <c r="G27" s="101"/>
      <c r="H27" s="10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413</v>
      </c>
      <c r="E28" s="22" t="s">
        <v>414</v>
      </c>
      <c r="F28" s="22" t="s">
        <v>317</v>
      </c>
      <c r="G28" s="101"/>
      <c r="H28" s="10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415</v>
      </c>
      <c r="E29" s="22" t="s">
        <v>416</v>
      </c>
      <c r="F29" s="22" t="s">
        <v>317</v>
      </c>
      <c r="G29" s="101"/>
      <c r="H29" s="10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7.75" customHeight="1" x14ac:dyDescent="0.2">
      <c r="A34" s="46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417</v>
      </c>
      <c r="E35" s="22" t="s">
        <v>418</v>
      </c>
      <c r="F35" s="22" t="s">
        <v>317</v>
      </c>
      <c r="G35" s="101">
        <v>42661</v>
      </c>
      <c r="H35" s="102" t="str">
        <f>CONCATENATE("Didática: ",DID," - ","Sala: ",SALA_10)</f>
        <v>Didática: 4 - Sala: 12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419</v>
      </c>
      <c r="E36" s="22" t="s">
        <v>420</v>
      </c>
      <c r="F36" s="22" t="s">
        <v>317</v>
      </c>
      <c r="G36" s="101"/>
      <c r="H36" s="10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421</v>
      </c>
      <c r="E37" s="22" t="s">
        <v>422</v>
      </c>
      <c r="F37" s="22" t="s">
        <v>317</v>
      </c>
      <c r="G37" s="101"/>
      <c r="H37" s="10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423</v>
      </c>
      <c r="E38" s="22" t="s">
        <v>424</v>
      </c>
      <c r="F38" s="22" t="s">
        <v>317</v>
      </c>
      <c r="G38" s="101"/>
      <c r="H38" s="10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425</v>
      </c>
      <c r="E39" s="22" t="s">
        <v>426</v>
      </c>
      <c r="F39" s="22" t="s">
        <v>317</v>
      </c>
      <c r="G39" s="101"/>
      <c r="H39" s="10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A2:H2"/>
    <mergeCell ref="B3:C3"/>
    <mergeCell ref="G4:G9"/>
    <mergeCell ref="H4:H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zoomScale="65" zoomScaleNormal="65" workbookViewId="0">
      <selection activeCell="H4" sqref="H4:H9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34" width="11.5703125"/>
    <col min="35" max="1025" width="17.28515625"/>
  </cols>
  <sheetData>
    <row r="1" spans="1:34" ht="27.75" customHeight="1" x14ac:dyDescent="0.2">
      <c r="A1" s="26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1"/>
      <c r="N1" s="1"/>
      <c r="O1" s="1"/>
      <c r="P1" s="1"/>
      <c r="Q1" s="1"/>
      <c r="R1" s="1"/>
      <c r="S1" s="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1"/>
    </row>
    <row r="2" spans="1:34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41"/>
      <c r="J2" s="41"/>
      <c r="K2" s="41"/>
      <c r="L2" s="41"/>
      <c r="M2" s="1"/>
      <c r="N2" s="1"/>
      <c r="O2" s="1"/>
      <c r="P2" s="1"/>
      <c r="Q2" s="1"/>
      <c r="R2" s="1"/>
      <c r="S2" s="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1"/>
    </row>
    <row r="3" spans="1:34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41"/>
      <c r="J3" s="41"/>
      <c r="K3" s="41"/>
      <c r="L3" s="41"/>
      <c r="M3" s="108"/>
      <c r="N3" s="108"/>
      <c r="O3" s="108"/>
      <c r="P3" s="108"/>
      <c r="Q3" s="108"/>
      <c r="R3" s="108"/>
      <c r="S3" s="108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1"/>
    </row>
    <row r="4" spans="1:34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427</v>
      </c>
      <c r="E4" s="22" t="s">
        <v>428</v>
      </c>
      <c r="F4" s="22" t="s">
        <v>317</v>
      </c>
      <c r="G4" s="101">
        <v>42662</v>
      </c>
      <c r="H4" s="102" t="str">
        <f>CONCATENATE("Didática: ",DID," - ","Sala: ",SALA_11)</f>
        <v>Didática: 4 - Sala: 5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1"/>
    </row>
    <row r="5" spans="1:34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429</v>
      </c>
      <c r="E5" s="22" t="s">
        <v>430</v>
      </c>
      <c r="F5" s="22" t="s">
        <v>317</v>
      </c>
      <c r="G5" s="101"/>
      <c r="H5" s="10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1"/>
    </row>
    <row r="6" spans="1:34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431</v>
      </c>
      <c r="E6" s="22" t="s">
        <v>432</v>
      </c>
      <c r="F6" s="22" t="s">
        <v>317</v>
      </c>
      <c r="G6" s="101"/>
      <c r="H6" s="10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1"/>
    </row>
    <row r="7" spans="1:34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433</v>
      </c>
      <c r="E7" s="22" t="s">
        <v>434</v>
      </c>
      <c r="F7" s="22" t="s">
        <v>317</v>
      </c>
      <c r="G7" s="101"/>
      <c r="H7" s="10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1"/>
    </row>
    <row r="8" spans="1:34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435</v>
      </c>
      <c r="E8" s="22" t="s">
        <v>436</v>
      </c>
      <c r="F8" s="22" t="s">
        <v>317</v>
      </c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1"/>
    </row>
    <row r="9" spans="1:34" ht="27.75" customHeight="1" x14ac:dyDescent="0.2">
      <c r="A9" s="16" t="s">
        <v>16</v>
      </c>
      <c r="B9" s="21">
        <v>0.38541666666666702</v>
      </c>
      <c r="C9" s="21">
        <v>0.40972222222222199</v>
      </c>
      <c r="D9" s="107"/>
      <c r="E9" s="107"/>
      <c r="F9" s="107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1"/>
    </row>
    <row r="10" spans="1:34" ht="27.75" customHeight="1" x14ac:dyDescent="0.2">
      <c r="A10" s="16" t="s">
        <v>17</v>
      </c>
      <c r="B10" s="21">
        <v>0.40972222222222199</v>
      </c>
      <c r="C10" s="21">
        <v>0.41666666666666702</v>
      </c>
      <c r="D10" s="107"/>
      <c r="E10" s="107"/>
      <c r="F10" s="107"/>
      <c r="G10" s="107"/>
      <c r="H10" s="10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1"/>
    </row>
    <row r="11" spans="1:34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1"/>
    </row>
    <row r="12" spans="1:34" ht="27.75" customHeight="1" x14ac:dyDescent="0.2">
      <c r="A12" s="26"/>
      <c r="B12" s="27"/>
      <c r="C12" s="27"/>
      <c r="D12" s="42"/>
      <c r="E12" s="42"/>
      <c r="F12" s="42"/>
      <c r="G12" s="28"/>
      <c r="H12" s="2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1"/>
    </row>
    <row r="13" spans="1:34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1"/>
    </row>
    <row r="14" spans="1:34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1"/>
    </row>
    <row r="15" spans="1:34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437</v>
      </c>
      <c r="E15" s="22" t="s">
        <v>438</v>
      </c>
      <c r="F15" s="22" t="s">
        <v>317</v>
      </c>
      <c r="G15" s="101">
        <v>42662</v>
      </c>
      <c r="H15" s="102" t="str">
        <f>CONCATENATE("Didática: ",DID," - ","Sala: ",SALA_11)</f>
        <v>Didática: 4 - Sala: 5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1"/>
    </row>
    <row r="16" spans="1:34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439</v>
      </c>
      <c r="E16" s="22" t="s">
        <v>440</v>
      </c>
      <c r="F16" s="22" t="s">
        <v>317</v>
      </c>
      <c r="G16" s="101"/>
      <c r="H16" s="10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1"/>
    </row>
    <row r="17" spans="1:34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441</v>
      </c>
      <c r="E17" s="22" t="s">
        <v>442</v>
      </c>
      <c r="F17" s="22" t="s">
        <v>317</v>
      </c>
      <c r="G17" s="101"/>
      <c r="H17" s="10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1"/>
    </row>
    <row r="18" spans="1:34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443</v>
      </c>
      <c r="E18" s="22" t="s">
        <v>444</v>
      </c>
      <c r="F18" s="22" t="s">
        <v>317</v>
      </c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1"/>
    </row>
    <row r="19" spans="1:34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445</v>
      </c>
      <c r="E19" s="22" t="s">
        <v>446</v>
      </c>
      <c r="F19" s="22" t="s">
        <v>317</v>
      </c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1"/>
    </row>
    <row r="20" spans="1:34" ht="27.75" customHeight="1" x14ac:dyDescent="0.2">
      <c r="A20" s="16" t="s">
        <v>16</v>
      </c>
      <c r="B20" s="21">
        <v>0.46875</v>
      </c>
      <c r="C20" s="21">
        <v>0.53472222222222199</v>
      </c>
      <c r="D20" s="43"/>
      <c r="E20" s="44"/>
      <c r="F20" s="45"/>
      <c r="G20" s="101"/>
      <c r="H20" s="10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1"/>
    </row>
    <row r="21" spans="1:34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1"/>
    </row>
    <row r="22" spans="1:34" ht="27.75" customHeight="1" x14ac:dyDescent="0.2">
      <c r="A22" s="26"/>
      <c r="B22" s="28"/>
      <c r="C22" s="28"/>
      <c r="D22" s="42"/>
      <c r="E22" s="42"/>
      <c r="F22" s="42"/>
      <c r="G22" s="28"/>
      <c r="H22" s="28"/>
      <c r="I22" s="41"/>
      <c r="J22" s="41"/>
      <c r="K22" s="41"/>
      <c r="L22" s="41"/>
      <c r="M22" s="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1"/>
    </row>
    <row r="23" spans="1:34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41"/>
      <c r="J23" s="41"/>
      <c r="K23" s="41"/>
      <c r="L23" s="41"/>
      <c r="M23" s="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1"/>
    </row>
    <row r="24" spans="1:34" ht="27.75" customHeight="1" x14ac:dyDescent="0.2">
      <c r="A24" s="15"/>
      <c r="B24" s="100" t="s">
        <v>447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41"/>
      <c r="J24" s="41"/>
      <c r="K24" s="41"/>
      <c r="L24" s="41"/>
      <c r="M24" s="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1"/>
    </row>
    <row r="25" spans="1:34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448</v>
      </c>
      <c r="E25" s="22" t="s">
        <v>449</v>
      </c>
      <c r="F25" s="22" t="s">
        <v>317</v>
      </c>
      <c r="G25" s="101">
        <v>42662</v>
      </c>
      <c r="H25" s="102" t="str">
        <f>CONCATENATE("Didática: ",DID," - ","Sala: ",SALA_11)</f>
        <v>Didática: 4 - Sala: 5</v>
      </c>
      <c r="I25" s="41"/>
      <c r="J25" s="41"/>
      <c r="K25" s="41"/>
      <c r="L25" s="41"/>
      <c r="M25" s="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1"/>
    </row>
    <row r="26" spans="1:34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450</v>
      </c>
      <c r="E26" s="22" t="s">
        <v>451</v>
      </c>
      <c r="F26" s="22" t="s">
        <v>317</v>
      </c>
      <c r="G26" s="101"/>
      <c r="H26" s="101"/>
      <c r="I26" s="41"/>
      <c r="J26" s="41"/>
      <c r="K26" s="41"/>
      <c r="L26" s="41"/>
      <c r="M26" s="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1"/>
    </row>
    <row r="27" spans="1:34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452</v>
      </c>
      <c r="E27" s="22" t="s">
        <v>453</v>
      </c>
      <c r="F27" s="22" t="s">
        <v>317</v>
      </c>
      <c r="G27" s="101"/>
      <c r="H27" s="101"/>
      <c r="I27" s="41"/>
      <c r="J27" s="41"/>
      <c r="K27" s="41"/>
      <c r="L27" s="41"/>
      <c r="M27" s="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1"/>
    </row>
    <row r="28" spans="1:34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454</v>
      </c>
      <c r="E28" s="22" t="s">
        <v>455</v>
      </c>
      <c r="F28" s="22" t="s">
        <v>317</v>
      </c>
      <c r="G28" s="101"/>
      <c r="H28" s="101"/>
      <c r="I28" s="41"/>
      <c r="J28" s="41"/>
      <c r="K28" s="41"/>
      <c r="L28" s="41"/>
      <c r="M28" s="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1"/>
    </row>
    <row r="29" spans="1:34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456</v>
      </c>
      <c r="E29" s="22" t="s">
        <v>457</v>
      </c>
      <c r="F29" s="22" t="s">
        <v>317</v>
      </c>
      <c r="G29" s="101"/>
      <c r="H29" s="101"/>
      <c r="I29" s="41"/>
      <c r="J29" s="41"/>
      <c r="K29" s="41"/>
      <c r="L29" s="41"/>
      <c r="M29" s="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1"/>
    </row>
    <row r="30" spans="1:34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41"/>
      <c r="J30" s="41"/>
      <c r="K30" s="41"/>
      <c r="L30" s="41"/>
      <c r="M30" s="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1"/>
    </row>
    <row r="31" spans="1:34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41"/>
      <c r="J31" s="41"/>
      <c r="K31" s="41"/>
      <c r="L31" s="41"/>
      <c r="M31" s="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1"/>
    </row>
    <row r="32" spans="1:34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41"/>
      <c r="J32" s="41"/>
      <c r="K32" s="41"/>
      <c r="L32" s="41"/>
      <c r="M32" s="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1"/>
    </row>
    <row r="33" spans="1:34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41"/>
      <c r="J33" s="41"/>
      <c r="K33" s="41"/>
      <c r="L33" s="41"/>
      <c r="M33" s="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1"/>
    </row>
    <row r="34" spans="1:34" ht="27.75" customHeight="1" x14ac:dyDescent="0.2">
      <c r="A34" s="46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41"/>
      <c r="J34" s="41"/>
      <c r="K34" s="41"/>
      <c r="L34" s="41"/>
      <c r="M34" s="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1"/>
    </row>
    <row r="35" spans="1:34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458</v>
      </c>
      <c r="E35" s="22" t="s">
        <v>459</v>
      </c>
      <c r="F35" s="22" t="s">
        <v>317</v>
      </c>
      <c r="G35" s="101">
        <v>42662</v>
      </c>
      <c r="H35" s="102" t="str">
        <f>CONCATENATE("Didática: ",DID," - ","Sala: ",SALA_11)</f>
        <v>Didática: 4 - Sala: 5</v>
      </c>
      <c r="I35" s="41"/>
      <c r="J35" s="41"/>
      <c r="K35" s="41"/>
      <c r="L35" s="41"/>
      <c r="M35" s="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1"/>
    </row>
    <row r="36" spans="1:34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460</v>
      </c>
      <c r="E36" s="22" t="s">
        <v>461</v>
      </c>
      <c r="F36" s="22" t="s">
        <v>317</v>
      </c>
      <c r="G36" s="101"/>
      <c r="H36" s="101"/>
      <c r="I36" s="41"/>
      <c r="J36" s="41"/>
      <c r="K36" s="41"/>
      <c r="L36" s="41"/>
      <c r="M36" s="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1"/>
    </row>
    <row r="37" spans="1:34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462</v>
      </c>
      <c r="E37" s="22" t="s">
        <v>463</v>
      </c>
      <c r="F37" s="22" t="s">
        <v>317</v>
      </c>
      <c r="G37" s="101"/>
      <c r="H37" s="101"/>
      <c r="I37" s="41"/>
      <c r="J37" s="41"/>
      <c r="K37" s="41"/>
      <c r="L37" s="41"/>
      <c r="M37" s="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1"/>
    </row>
    <row r="38" spans="1:34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464</v>
      </c>
      <c r="E38" s="22" t="s">
        <v>465</v>
      </c>
      <c r="F38" s="22" t="s">
        <v>317</v>
      </c>
      <c r="G38" s="101"/>
      <c r="H38" s="101"/>
      <c r="I38" s="41"/>
      <c r="J38" s="41"/>
      <c r="K38" s="41"/>
      <c r="L38" s="41"/>
      <c r="M38" s="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1"/>
    </row>
    <row r="39" spans="1:34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466</v>
      </c>
      <c r="E39" s="22" t="s">
        <v>467</v>
      </c>
      <c r="F39" s="22" t="s">
        <v>317</v>
      </c>
      <c r="G39" s="101"/>
      <c r="H39" s="101"/>
      <c r="I39" s="41"/>
      <c r="J39" s="41"/>
      <c r="K39" s="41"/>
      <c r="L39" s="41"/>
      <c r="M39" s="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1"/>
    </row>
    <row r="40" spans="1:34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41"/>
      <c r="J40" s="41"/>
      <c r="K40" s="41"/>
      <c r="L40" s="41"/>
      <c r="M40" s="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1"/>
    </row>
    <row r="41" spans="1:34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41"/>
      <c r="J41" s="41"/>
      <c r="K41" s="41"/>
      <c r="L41" s="41"/>
      <c r="M41" s="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1"/>
    </row>
    <row r="42" spans="1:34" ht="12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1"/>
    </row>
    <row r="43" spans="1:34" ht="12.7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1"/>
    </row>
    <row r="44" spans="1:34" ht="12.7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1"/>
    </row>
    <row r="45" spans="1:34" ht="12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1"/>
    </row>
    <row r="46" spans="1:34" ht="12.7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1"/>
    </row>
    <row r="47" spans="1:34" ht="12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1"/>
    </row>
    <row r="48" spans="1:34" ht="12.7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1"/>
    </row>
    <row r="49" spans="1:34" ht="12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1"/>
    </row>
    <row r="50" spans="1:34" ht="12.75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1"/>
    </row>
    <row r="51" spans="1:34" ht="12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1"/>
    </row>
    <row r="52" spans="1:34" ht="12.7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1"/>
    </row>
    <row r="53" spans="1:34" ht="12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1"/>
    </row>
    <row r="54" spans="1:34" ht="12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1"/>
    </row>
    <row r="55" spans="1:34" ht="12.7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1"/>
    </row>
    <row r="56" spans="1:34" ht="12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1"/>
    </row>
    <row r="57" spans="1:34" ht="12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1"/>
    </row>
    <row r="58" spans="1:34" ht="12.7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1"/>
    </row>
    <row r="59" spans="1:34" ht="12.7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1"/>
    </row>
    <row r="60" spans="1:34" ht="12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1"/>
    </row>
    <row r="61" spans="1:34" ht="12.7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1"/>
    </row>
    <row r="62" spans="1:34" ht="12.7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1"/>
    </row>
    <row r="63" spans="1:34" ht="12.7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1"/>
    </row>
    <row r="64" spans="1:34" ht="12.7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1"/>
    </row>
    <row r="65" spans="1:34" ht="12.7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1"/>
    </row>
    <row r="66" spans="1:34" ht="12.7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1"/>
    </row>
    <row r="67" spans="1:34" ht="12.7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1"/>
    </row>
    <row r="68" spans="1:34" ht="12.7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1"/>
    </row>
    <row r="69" spans="1:34" ht="12.7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1"/>
    </row>
    <row r="70" spans="1:34" ht="12.7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1"/>
    </row>
    <row r="71" spans="1:34" ht="12.7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1"/>
    </row>
    <row r="72" spans="1:34" ht="12.7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1"/>
    </row>
    <row r="73" spans="1:34" ht="12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1"/>
    </row>
    <row r="74" spans="1:34" ht="12.7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1"/>
    </row>
    <row r="75" spans="1:34" ht="12.7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1"/>
    </row>
    <row r="76" spans="1:34" ht="12.7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1"/>
    </row>
    <row r="77" spans="1:34" ht="12.7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1"/>
    </row>
    <row r="78" spans="1:34" ht="12.75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1"/>
    </row>
    <row r="79" spans="1:34" ht="12.7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1"/>
    </row>
    <row r="80" spans="1:34" ht="12.75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1"/>
    </row>
    <row r="81" spans="1:34" ht="12.75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1"/>
    </row>
    <row r="82" spans="1:34" ht="12.7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1"/>
    </row>
    <row r="83" spans="1:34" ht="12.7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1"/>
    </row>
    <row r="84" spans="1:34" ht="12.7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1"/>
    </row>
    <row r="85" spans="1:34" ht="12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1"/>
    </row>
    <row r="86" spans="1:34" ht="12.7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1"/>
    </row>
    <row r="87" spans="1:34" ht="12.7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1"/>
    </row>
    <row r="88" spans="1:34" ht="12.7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1"/>
    </row>
    <row r="89" spans="1:34" ht="12.7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1"/>
    </row>
    <row r="90" spans="1:34" ht="12.7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1"/>
    </row>
    <row r="91" spans="1:34" ht="12.7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1"/>
    </row>
    <row r="92" spans="1:34" ht="12.7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1"/>
    </row>
    <row r="93" spans="1:34" ht="12.7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1"/>
    </row>
    <row r="94" spans="1:34" ht="12.7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1"/>
    </row>
    <row r="95" spans="1:34" ht="12.75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1"/>
    </row>
    <row r="96" spans="1:34" ht="12.75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1"/>
    </row>
    <row r="97" spans="1:34" ht="12.75" customHeight="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1"/>
    </row>
    <row r="98" spans="1:34" ht="12.75" customHeight="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1"/>
    </row>
    <row r="99" spans="1:34" ht="12.75" customHeigh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1"/>
    </row>
    <row r="100" spans="1:34" ht="12.75" customHeight="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1"/>
    </row>
    <row r="101" spans="1:34" ht="12.75" customHeight="1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1"/>
    </row>
    <row r="102" spans="1:34" ht="12.75" customHeight="1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1"/>
    </row>
    <row r="103" spans="1:34" ht="12.75" customHeight="1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1"/>
    </row>
    <row r="104" spans="1:34" ht="12.75" customHeight="1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1"/>
    </row>
    <row r="105" spans="1:34" ht="12.7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1"/>
    </row>
    <row r="106" spans="1:34" ht="12.75" customHeight="1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1"/>
    </row>
    <row r="107" spans="1:34" ht="12.75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1"/>
    </row>
    <row r="108" spans="1:34" ht="12.75" customHeight="1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1"/>
    </row>
    <row r="109" spans="1:34" ht="12.75" customHeight="1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1"/>
    </row>
    <row r="110" spans="1:34" ht="12.75" customHeight="1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1"/>
    </row>
    <row r="111" spans="1:34" ht="12.75" customHeight="1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1"/>
    </row>
    <row r="112" spans="1:34" ht="12.75" customHeight="1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1"/>
    </row>
    <row r="113" spans="1:34" ht="12.75" customHeight="1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1"/>
    </row>
    <row r="114" spans="1:34" ht="12.75" customHeight="1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1"/>
    </row>
    <row r="115" spans="1:34" ht="12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1"/>
    </row>
    <row r="116" spans="1:34" ht="12.75" customHeight="1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1"/>
    </row>
    <row r="117" spans="1:34" ht="12.75" customHeight="1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1"/>
    </row>
    <row r="118" spans="1:34" ht="12.75" customHeight="1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1"/>
    </row>
    <row r="119" spans="1:34" ht="12.75" customHeight="1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1"/>
    </row>
    <row r="120" spans="1:34" ht="12.7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1"/>
    </row>
    <row r="121" spans="1:34" ht="12.75" customHeight="1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1"/>
    </row>
    <row r="122" spans="1:34" ht="12.75" customHeight="1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1"/>
    </row>
    <row r="123" spans="1:34" ht="12.75" customHeigh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1"/>
    </row>
    <row r="124" spans="1:34" ht="12.75" customHeight="1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1"/>
    </row>
    <row r="125" spans="1:34" ht="12.75" customHeight="1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1"/>
    </row>
    <row r="126" spans="1:34" ht="12.7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1"/>
    </row>
    <row r="127" spans="1:34" ht="12.75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1"/>
    </row>
    <row r="128" spans="1:34" ht="12.75" customHeight="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1"/>
    </row>
    <row r="129" spans="1:34" ht="12.75" customHeight="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1"/>
    </row>
    <row r="130" spans="1:34" ht="12.75" customHeight="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1"/>
    </row>
    <row r="131" spans="1:34" ht="12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1"/>
    </row>
    <row r="132" spans="1:34" ht="12.75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1"/>
    </row>
    <row r="133" spans="1:34" ht="12.75" customHeight="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1"/>
    </row>
    <row r="134" spans="1:34" ht="12.75" customHeight="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1"/>
    </row>
    <row r="135" spans="1:34" ht="12.75" customHeight="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1"/>
    </row>
    <row r="136" spans="1:34" ht="12.75" customHeight="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1"/>
    </row>
    <row r="137" spans="1:34" ht="12.75" customHeight="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1"/>
    </row>
    <row r="138" spans="1:34" ht="12.75" customHeight="1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1"/>
    </row>
    <row r="139" spans="1:34" ht="12.75" customHeight="1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1"/>
    </row>
    <row r="140" spans="1:34" ht="12.75" customHeight="1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1"/>
    </row>
    <row r="141" spans="1:34" ht="12.75" customHeight="1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1"/>
    </row>
    <row r="142" spans="1:34" ht="12.75" customHeight="1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1"/>
    </row>
    <row r="143" spans="1:34" ht="12.75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1"/>
    </row>
    <row r="144" spans="1:34" ht="12.75" customHeight="1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1"/>
    </row>
    <row r="145" spans="1:34" ht="12.75" customHeight="1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1"/>
    </row>
    <row r="146" spans="1:34" ht="12.75" customHeight="1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1"/>
    </row>
    <row r="147" spans="1:34" ht="12.75" customHeight="1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1"/>
    </row>
    <row r="148" spans="1:34" ht="12.75" customHeight="1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1"/>
    </row>
    <row r="149" spans="1:34" ht="12.75" customHeight="1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1"/>
    </row>
    <row r="150" spans="1:34" ht="12.75" customHeight="1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1"/>
    </row>
    <row r="151" spans="1:34" ht="12.75" customHeight="1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1"/>
    </row>
    <row r="152" spans="1:34" ht="12.75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1"/>
    </row>
    <row r="153" spans="1:34" ht="12.75" customHeight="1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1"/>
    </row>
    <row r="154" spans="1:34" ht="12.75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1"/>
    </row>
    <row r="155" spans="1:34" ht="12.75" customHeight="1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1"/>
    </row>
    <row r="156" spans="1:34" ht="12.75" customHeight="1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1"/>
    </row>
    <row r="157" spans="1:34" ht="12.75" customHeight="1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1"/>
    </row>
    <row r="158" spans="1:34" ht="12.75" customHeight="1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1"/>
    </row>
    <row r="159" spans="1:34" ht="12.75" customHeight="1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1"/>
    </row>
    <row r="160" spans="1:34" ht="12.75" customHeight="1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1"/>
    </row>
    <row r="161" spans="1:34" ht="12.75" customHeight="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1"/>
    </row>
    <row r="162" spans="1:34" ht="12.75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1"/>
    </row>
    <row r="163" spans="1:34" ht="12.75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1"/>
    </row>
    <row r="164" spans="1:34" ht="12.75" customHeight="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1"/>
    </row>
    <row r="165" spans="1:34" ht="12.75" customHeight="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1"/>
    </row>
    <row r="166" spans="1:34" ht="12.75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1"/>
    </row>
    <row r="167" spans="1:34" ht="12.75" customHeight="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1"/>
    </row>
    <row r="168" spans="1:34" ht="12.75" customHeight="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1"/>
    </row>
    <row r="169" spans="1:34" ht="12.75" customHeight="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1"/>
    </row>
    <row r="170" spans="1:34" ht="12.75" customHeight="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1"/>
    </row>
    <row r="171" spans="1:34" ht="12.75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1"/>
    </row>
    <row r="172" spans="1:34" ht="12.75" customHeight="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1"/>
    </row>
    <row r="173" spans="1:34" ht="12.7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1"/>
    </row>
    <row r="174" spans="1:34" ht="12.7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1"/>
    </row>
    <row r="175" spans="1:34" ht="12.75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1"/>
    </row>
    <row r="176" spans="1:34" ht="12.75" customHeight="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1"/>
    </row>
    <row r="177" spans="1:34" ht="12.75" customHeight="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1"/>
    </row>
    <row r="178" spans="1:34" ht="12.75" customHeight="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1"/>
    </row>
    <row r="179" spans="1:34" ht="12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1"/>
    </row>
    <row r="180" spans="1:34" ht="12.75" customHeight="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1"/>
    </row>
    <row r="181" spans="1:34" ht="12.7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1"/>
    </row>
    <row r="182" spans="1:34" ht="12.75" customHeight="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1"/>
    </row>
    <row r="183" spans="1:34" ht="12.75" customHeight="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1"/>
    </row>
    <row r="184" spans="1:34" ht="12.75" customHeight="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1"/>
    </row>
    <row r="185" spans="1:34" ht="12.7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1"/>
    </row>
    <row r="186" spans="1:34" ht="12.75" customHeight="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1"/>
    </row>
    <row r="187" spans="1:34" ht="12.75" customHeight="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1"/>
    </row>
    <row r="188" spans="1:34" ht="12.75" customHeight="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1"/>
    </row>
    <row r="189" spans="1:34" ht="12.75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1"/>
    </row>
    <row r="190" spans="1:34" ht="12.75" customHeight="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1"/>
    </row>
    <row r="191" spans="1:34" ht="12.75" customHeight="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1"/>
    </row>
    <row r="192" spans="1:34" ht="12.75" customHeight="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1"/>
    </row>
    <row r="193" spans="1:34" ht="12.75" customHeight="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1"/>
    </row>
    <row r="194" spans="1:34" ht="12.75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1"/>
    </row>
    <row r="195" spans="1:34" ht="12.7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1"/>
    </row>
    <row r="196" spans="1:34" ht="12.75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1"/>
    </row>
    <row r="197" spans="1:34" ht="12.75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1"/>
    </row>
    <row r="198" spans="1:34" ht="12.75" customHeight="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1"/>
    </row>
    <row r="199" spans="1:34" ht="12.75" customHeight="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1"/>
    </row>
    <row r="200" spans="1:34" ht="12.75" customHeight="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1"/>
    </row>
    <row r="201" spans="1:34" ht="12.75" customHeight="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1"/>
    </row>
    <row r="202" spans="1:34" ht="12.75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1"/>
    </row>
    <row r="203" spans="1:34" ht="12.7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1"/>
    </row>
    <row r="204" spans="1:34" ht="12.75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1"/>
    </row>
    <row r="205" spans="1:34" ht="12.75" customHeight="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1"/>
    </row>
    <row r="206" spans="1:34" ht="12.7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1"/>
    </row>
    <row r="207" spans="1:34" ht="12.75" customHeight="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1"/>
    </row>
    <row r="208" spans="1:34" ht="12.7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1"/>
    </row>
    <row r="209" spans="1:34" ht="12.75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1"/>
    </row>
    <row r="210" spans="1:34" ht="12.75" customHeight="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1"/>
    </row>
    <row r="211" spans="1:34" ht="12.7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1"/>
    </row>
    <row r="212" spans="1:34" ht="12.75" customHeight="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1"/>
    </row>
    <row r="213" spans="1:34" ht="12.75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1"/>
    </row>
    <row r="214" spans="1:34" ht="12.75" customHeight="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1"/>
    </row>
    <row r="215" spans="1:34" ht="409.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 t="s">
        <v>468</v>
      </c>
    </row>
    <row r="216" spans="1:34" ht="12.75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</row>
    <row r="217" spans="1:34" ht="12.75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</row>
    <row r="218" spans="1:34" ht="12.75" customHeight="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</row>
    <row r="219" spans="1:34" ht="12.75" customHeight="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</row>
    <row r="220" spans="1:34" ht="12.7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</row>
    <row r="221" spans="1:34" ht="51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 t="s">
        <v>469</v>
      </c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</row>
    <row r="222" spans="1:34" ht="12.75" customHeight="1" x14ac:dyDescent="0.2"/>
    <row r="223" spans="1:34" ht="12.75" customHeight="1" x14ac:dyDescent="0.2"/>
    <row r="224" spans="1:3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5">
    <mergeCell ref="A2:H2"/>
    <mergeCell ref="B3:C3"/>
    <mergeCell ref="M3:S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5" zoomScaleNormal="65" workbookViewId="0">
      <selection activeCell="H4" sqref="H4:H9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26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41"/>
      <c r="J2" s="41"/>
      <c r="K2" s="41"/>
      <c r="L2" s="41"/>
      <c r="M2" s="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41"/>
      <c r="J3" s="41"/>
      <c r="K3" s="41"/>
      <c r="L3" s="41"/>
      <c r="M3" s="28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470</v>
      </c>
      <c r="E4" s="22" t="s">
        <v>471</v>
      </c>
      <c r="F4" s="22" t="s">
        <v>317</v>
      </c>
      <c r="G4" s="101">
        <v>42662</v>
      </c>
      <c r="H4" s="102" t="str">
        <f>CONCATENATE("Didática: ",DID," - ","Sala: ",SALA_12)</f>
        <v>Didática: 4 - Sala: 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472</v>
      </c>
      <c r="E5" s="22" t="s">
        <v>473</v>
      </c>
      <c r="F5" s="22" t="s">
        <v>317</v>
      </c>
      <c r="G5" s="101"/>
      <c r="H5" s="10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474</v>
      </c>
      <c r="E6" s="22" t="s">
        <v>475</v>
      </c>
      <c r="F6" s="22" t="s">
        <v>317</v>
      </c>
      <c r="G6" s="101"/>
      <c r="H6" s="10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476</v>
      </c>
      <c r="E7" s="22" t="s">
        <v>477</v>
      </c>
      <c r="F7" s="22" t="s">
        <v>317</v>
      </c>
      <c r="G7" s="101"/>
      <c r="H7" s="10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478</v>
      </c>
      <c r="E8" s="22" t="s">
        <v>479</v>
      </c>
      <c r="F8" s="22" t="s">
        <v>317</v>
      </c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107"/>
      <c r="E9" s="107"/>
      <c r="F9" s="107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107"/>
      <c r="E10" s="107"/>
      <c r="F10" s="107"/>
      <c r="G10" s="107"/>
      <c r="H10" s="10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7.75" customHeight="1" x14ac:dyDescent="0.2">
      <c r="A12" s="26"/>
      <c r="B12" s="27"/>
      <c r="C12" s="27"/>
      <c r="D12" s="42"/>
      <c r="E12" s="42"/>
      <c r="F12" s="42"/>
      <c r="G12" s="28"/>
      <c r="H12" s="2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480</v>
      </c>
      <c r="E15" s="22" t="s">
        <v>481</v>
      </c>
      <c r="F15" s="22" t="s">
        <v>317</v>
      </c>
      <c r="G15" s="101">
        <v>42662</v>
      </c>
      <c r="H15" s="102" t="str">
        <f>CONCATENATE("Didática: ",DID," - ","Sala: ",SALA_12)</f>
        <v>Didática: 4 - Sala: 7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482</v>
      </c>
      <c r="E16" s="22" t="s">
        <v>483</v>
      </c>
      <c r="F16" s="22" t="s">
        <v>317</v>
      </c>
      <c r="G16" s="101"/>
      <c r="H16" s="10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484</v>
      </c>
      <c r="E17" s="22" t="s">
        <v>485</v>
      </c>
      <c r="F17" s="22" t="s">
        <v>317</v>
      </c>
      <c r="G17" s="101"/>
      <c r="H17" s="10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486</v>
      </c>
      <c r="E18" s="22" t="s">
        <v>487</v>
      </c>
      <c r="F18" s="22" t="s">
        <v>317</v>
      </c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488</v>
      </c>
      <c r="E19" s="22" t="s">
        <v>489</v>
      </c>
      <c r="F19" s="22" t="s">
        <v>317</v>
      </c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43"/>
      <c r="E20" s="44"/>
      <c r="F20" s="45"/>
      <c r="G20" s="101"/>
      <c r="H20" s="10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7.75" customHeight="1" x14ac:dyDescent="0.2">
      <c r="A22" s="26"/>
      <c r="B22" s="28"/>
      <c r="C22" s="28"/>
      <c r="D22" s="42"/>
      <c r="E22" s="42"/>
      <c r="F22" s="42"/>
      <c r="G22" s="28"/>
      <c r="H22" s="2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490</v>
      </c>
      <c r="E25" s="22" t="s">
        <v>491</v>
      </c>
      <c r="F25" s="22" t="s">
        <v>317</v>
      </c>
      <c r="G25" s="101">
        <v>42662</v>
      </c>
      <c r="H25" s="102" t="str">
        <f>CONCATENATE("Didática: ",DID," - ","Sala: ",SALA_12)</f>
        <v>Didática: 4 - Sala: 7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492</v>
      </c>
      <c r="E26" s="22" t="s">
        <v>493</v>
      </c>
      <c r="F26" s="22" t="s">
        <v>317</v>
      </c>
      <c r="G26" s="101"/>
      <c r="H26" s="10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494</v>
      </c>
      <c r="E27" s="22" t="s">
        <v>495</v>
      </c>
      <c r="F27" s="22" t="s">
        <v>317</v>
      </c>
      <c r="G27" s="101"/>
      <c r="H27" s="10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496</v>
      </c>
      <c r="E28" s="22" t="s">
        <v>497</v>
      </c>
      <c r="F28" s="22" t="s">
        <v>317</v>
      </c>
      <c r="G28" s="101"/>
      <c r="H28" s="10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498</v>
      </c>
      <c r="E29" s="22" t="s">
        <v>499</v>
      </c>
      <c r="F29" s="22" t="s">
        <v>317</v>
      </c>
      <c r="G29" s="101"/>
      <c r="H29" s="10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7.75" customHeight="1" x14ac:dyDescent="0.2">
      <c r="A34" s="46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500</v>
      </c>
      <c r="E35" s="22" t="s">
        <v>501</v>
      </c>
      <c r="F35" s="22" t="s">
        <v>317</v>
      </c>
      <c r="G35" s="101">
        <v>42662</v>
      </c>
      <c r="H35" s="102" t="str">
        <f>CONCATENATE("Didática: ",DID," - ","Sala: ",SALA_12)</f>
        <v>Didática: 4 - Sala: 7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502</v>
      </c>
      <c r="E36" s="22" t="s">
        <v>503</v>
      </c>
      <c r="F36" s="22" t="s">
        <v>317</v>
      </c>
      <c r="G36" s="101"/>
      <c r="H36" s="10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504</v>
      </c>
      <c r="E37" s="22" t="s">
        <v>505</v>
      </c>
      <c r="F37" s="22" t="s">
        <v>317</v>
      </c>
      <c r="G37" s="101"/>
      <c r="H37" s="10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506</v>
      </c>
      <c r="E38" s="22" t="s">
        <v>507</v>
      </c>
      <c r="F38" s="22" t="s">
        <v>317</v>
      </c>
      <c r="G38" s="101"/>
      <c r="H38" s="10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508</v>
      </c>
      <c r="E39" s="22" t="s">
        <v>509</v>
      </c>
      <c r="F39" s="22" t="s">
        <v>317</v>
      </c>
      <c r="G39" s="101"/>
      <c r="H39" s="10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5" zoomScaleNormal="65" workbookViewId="0">
      <selection activeCell="H25" sqref="H25:H30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26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41"/>
      <c r="J2" s="41"/>
      <c r="K2" s="41"/>
      <c r="L2" s="41"/>
      <c r="M2" s="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41"/>
      <c r="J3" s="41"/>
      <c r="K3" s="41"/>
      <c r="L3" s="41"/>
      <c r="M3" s="28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510</v>
      </c>
      <c r="E4" s="22" t="s">
        <v>511</v>
      </c>
      <c r="F4" s="22" t="s">
        <v>317</v>
      </c>
      <c r="G4" s="101">
        <v>42662</v>
      </c>
      <c r="H4" s="102" t="s">
        <v>830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512</v>
      </c>
      <c r="E5" s="22" t="s">
        <v>513</v>
      </c>
      <c r="F5" s="22" t="s">
        <v>317</v>
      </c>
      <c r="G5" s="101"/>
      <c r="H5" s="10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514</v>
      </c>
      <c r="E6" s="22" t="s">
        <v>515</v>
      </c>
      <c r="F6" s="22" t="s">
        <v>317</v>
      </c>
      <c r="G6" s="101"/>
      <c r="H6" s="10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516</v>
      </c>
      <c r="E7" s="22" t="s">
        <v>517</v>
      </c>
      <c r="F7" s="22" t="s">
        <v>317</v>
      </c>
      <c r="G7" s="101"/>
      <c r="H7" s="10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518</v>
      </c>
      <c r="E8" s="22" t="s">
        <v>519</v>
      </c>
      <c r="F8" s="22" t="s">
        <v>317</v>
      </c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107"/>
      <c r="E9" s="107"/>
      <c r="F9" s="107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107"/>
      <c r="E10" s="107"/>
      <c r="F10" s="107"/>
      <c r="G10" s="107"/>
      <c r="H10" s="10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7.75" customHeight="1" x14ac:dyDescent="0.2">
      <c r="A12" s="26"/>
      <c r="B12" s="27"/>
      <c r="C12" s="27"/>
      <c r="D12" s="42"/>
      <c r="E12" s="42"/>
      <c r="F12" s="42"/>
      <c r="G12" s="28"/>
      <c r="H12" s="2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520</v>
      </c>
      <c r="E15" s="22" t="s">
        <v>521</v>
      </c>
      <c r="F15" s="22" t="s">
        <v>317</v>
      </c>
      <c r="G15" s="101">
        <v>42662</v>
      </c>
      <c r="H15" s="102" t="s">
        <v>830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522</v>
      </c>
      <c r="E16" s="22" t="s">
        <v>523</v>
      </c>
      <c r="F16" s="22" t="s">
        <v>524</v>
      </c>
      <c r="G16" s="101"/>
      <c r="H16" s="10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525</v>
      </c>
      <c r="E17" s="22" t="s">
        <v>526</v>
      </c>
      <c r="F17" s="22" t="s">
        <v>524</v>
      </c>
      <c r="G17" s="101"/>
      <c r="H17" s="10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527</v>
      </c>
      <c r="E18" s="22" t="s">
        <v>528</v>
      </c>
      <c r="F18" s="22" t="s">
        <v>524</v>
      </c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529</v>
      </c>
      <c r="E19" s="22" t="s">
        <v>530</v>
      </c>
      <c r="F19" s="22" t="s">
        <v>524</v>
      </c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43"/>
      <c r="E20" s="44"/>
      <c r="F20" s="45"/>
      <c r="G20" s="101"/>
      <c r="H20" s="10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7.75" customHeight="1" x14ac:dyDescent="0.2">
      <c r="A22" s="26"/>
      <c r="B22" s="28"/>
      <c r="C22" s="28"/>
      <c r="D22" s="42"/>
      <c r="E22" s="42"/>
      <c r="F22" s="42"/>
      <c r="G22" s="28"/>
      <c r="H22" s="2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531</v>
      </c>
      <c r="E25" s="22" t="s">
        <v>532</v>
      </c>
      <c r="F25" s="22" t="s">
        <v>524</v>
      </c>
      <c r="G25" s="101">
        <v>42662</v>
      </c>
      <c r="H25" s="102" t="str">
        <f>CONCATENATE("Didática: ",DID," - ","Sala: ",SALA_13)</f>
        <v>Didática: 4 - Sala: 8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533</v>
      </c>
      <c r="E26" s="22" t="s">
        <v>534</v>
      </c>
      <c r="F26" s="22" t="s">
        <v>524</v>
      </c>
      <c r="G26" s="101"/>
      <c r="H26" s="10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535</v>
      </c>
      <c r="E27" s="22" t="s">
        <v>536</v>
      </c>
      <c r="F27" s="22" t="s">
        <v>524</v>
      </c>
      <c r="G27" s="101"/>
      <c r="H27" s="10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537</v>
      </c>
      <c r="E28" s="22" t="s">
        <v>538</v>
      </c>
      <c r="F28" s="22" t="s">
        <v>524</v>
      </c>
      <c r="G28" s="101"/>
      <c r="H28" s="10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539</v>
      </c>
      <c r="E29" s="22" t="s">
        <v>540</v>
      </c>
      <c r="F29" s="22" t="s">
        <v>524</v>
      </c>
      <c r="G29" s="101"/>
      <c r="H29" s="10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7.75" customHeight="1" x14ac:dyDescent="0.2">
      <c r="A34" s="46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541</v>
      </c>
      <c r="E35" s="22" t="s">
        <v>542</v>
      </c>
      <c r="F35" s="22" t="s">
        <v>524</v>
      </c>
      <c r="G35" s="101">
        <v>42662</v>
      </c>
      <c r="H35" s="102" t="s">
        <v>830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543</v>
      </c>
      <c r="E36" s="22" t="s">
        <v>544</v>
      </c>
      <c r="F36" s="22" t="s">
        <v>524</v>
      </c>
      <c r="G36" s="101"/>
      <c r="H36" s="10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545</v>
      </c>
      <c r="E37" s="22" t="s">
        <v>546</v>
      </c>
      <c r="F37" s="22" t="s">
        <v>524</v>
      </c>
      <c r="G37" s="101"/>
      <c r="H37" s="10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547</v>
      </c>
      <c r="E38" s="22" t="s">
        <v>548</v>
      </c>
      <c r="F38" s="22" t="s">
        <v>524</v>
      </c>
      <c r="G38" s="101"/>
      <c r="H38" s="10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47" t="s">
        <v>549</v>
      </c>
      <c r="E39" s="22" t="s">
        <v>550</v>
      </c>
      <c r="F39" s="22" t="s">
        <v>524</v>
      </c>
      <c r="G39" s="101"/>
      <c r="H39" s="10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5" zoomScaleNormal="65" workbookViewId="0">
      <selection activeCell="H4" sqref="H4:H9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26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41"/>
      <c r="J2" s="41"/>
      <c r="K2" s="41"/>
      <c r="L2" s="41"/>
      <c r="M2" s="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41"/>
      <c r="J3" s="41"/>
      <c r="K3" s="41"/>
      <c r="L3" s="41"/>
      <c r="M3" s="28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551</v>
      </c>
      <c r="E4" s="22" t="s">
        <v>552</v>
      </c>
      <c r="F4" s="22" t="s">
        <v>524</v>
      </c>
      <c r="G4" s="101">
        <v>42662</v>
      </c>
      <c r="H4" s="102" t="str">
        <f>CONCATENATE("Didática: ",DID," - ","Sala: ",SALA_14)</f>
        <v>Didática: 4 - Sala: 10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553</v>
      </c>
      <c r="E5" s="22" t="s">
        <v>554</v>
      </c>
      <c r="F5" s="22" t="s">
        <v>524</v>
      </c>
      <c r="G5" s="101"/>
      <c r="H5" s="10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555</v>
      </c>
      <c r="E6" s="22" t="s">
        <v>556</v>
      </c>
      <c r="F6" s="22" t="s">
        <v>524</v>
      </c>
      <c r="G6" s="101"/>
      <c r="H6" s="10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557</v>
      </c>
      <c r="E7" s="22" t="s">
        <v>558</v>
      </c>
      <c r="F7" s="22" t="s">
        <v>524</v>
      </c>
      <c r="G7" s="101"/>
      <c r="H7" s="10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559</v>
      </c>
      <c r="E8" s="22" t="s">
        <v>560</v>
      </c>
      <c r="F8" s="22" t="s">
        <v>524</v>
      </c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109"/>
      <c r="E9" s="109"/>
      <c r="F9" s="109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107"/>
      <c r="E10" s="107"/>
      <c r="F10" s="107"/>
      <c r="G10" s="107"/>
      <c r="H10" s="10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7.75" customHeight="1" x14ac:dyDescent="0.2">
      <c r="A12" s="26"/>
      <c r="B12" s="27"/>
      <c r="C12" s="27"/>
      <c r="D12" s="42"/>
      <c r="E12" s="42"/>
      <c r="F12" s="42"/>
      <c r="G12" s="28"/>
      <c r="H12" s="2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561</v>
      </c>
      <c r="E15" s="22" t="s">
        <v>562</v>
      </c>
      <c r="F15" s="22" t="s">
        <v>524</v>
      </c>
      <c r="G15" s="101">
        <v>42662</v>
      </c>
      <c r="H15" s="102" t="str">
        <f>CONCATENATE("Didática: ",DID," - ","Sala: ",SALA_14)</f>
        <v>Didática: 4 - Sala: 10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563</v>
      </c>
      <c r="E16" s="22" t="s">
        <v>564</v>
      </c>
      <c r="F16" s="22" t="s">
        <v>524</v>
      </c>
      <c r="G16" s="101"/>
      <c r="H16" s="10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565</v>
      </c>
      <c r="E17" s="22" t="s">
        <v>566</v>
      </c>
      <c r="F17" s="22" t="s">
        <v>524</v>
      </c>
      <c r="G17" s="101"/>
      <c r="H17" s="10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567</v>
      </c>
      <c r="E18" s="22" t="s">
        <v>568</v>
      </c>
      <c r="F18" s="22" t="s">
        <v>524</v>
      </c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569</v>
      </c>
      <c r="E19" s="22" t="s">
        <v>570</v>
      </c>
      <c r="F19" s="22" t="s">
        <v>524</v>
      </c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43"/>
      <c r="E20" s="44"/>
      <c r="F20" s="45"/>
      <c r="G20" s="101"/>
      <c r="H20" s="10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7.75" customHeight="1" x14ac:dyDescent="0.2">
      <c r="A22" s="26"/>
      <c r="B22" s="28"/>
      <c r="C22" s="28"/>
      <c r="D22" s="42"/>
      <c r="E22" s="42"/>
      <c r="F22" s="42"/>
      <c r="G22" s="28"/>
      <c r="H22" s="2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571</v>
      </c>
      <c r="E25" s="22" t="s">
        <v>572</v>
      </c>
      <c r="F25" s="22" t="s">
        <v>524</v>
      </c>
      <c r="G25" s="101">
        <v>42662</v>
      </c>
      <c r="H25" s="102" t="str">
        <f>CONCATENATE("Didática: ",DID," - ","Sala: ",SALA_14)</f>
        <v>Didática: 4 - Sala: 10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573</v>
      </c>
      <c r="E26" s="22" t="s">
        <v>574</v>
      </c>
      <c r="F26" s="22" t="s">
        <v>524</v>
      </c>
      <c r="G26" s="101"/>
      <c r="H26" s="10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575</v>
      </c>
      <c r="E27" s="22" t="s">
        <v>576</v>
      </c>
      <c r="F27" s="22" t="s">
        <v>524</v>
      </c>
      <c r="G27" s="101"/>
      <c r="H27" s="10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577</v>
      </c>
      <c r="E28" s="22" t="s">
        <v>578</v>
      </c>
      <c r="F28" s="22" t="s">
        <v>524</v>
      </c>
      <c r="G28" s="101"/>
      <c r="H28" s="10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579</v>
      </c>
      <c r="E29" s="22" t="s">
        <v>580</v>
      </c>
      <c r="F29" s="22" t="s">
        <v>524</v>
      </c>
      <c r="G29" s="101"/>
      <c r="H29" s="10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7.75" customHeight="1" x14ac:dyDescent="0.2">
      <c r="A34" s="46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581</v>
      </c>
      <c r="E35" s="22" t="s">
        <v>582</v>
      </c>
      <c r="F35" s="48" t="s">
        <v>583</v>
      </c>
      <c r="G35" s="101">
        <v>42662</v>
      </c>
      <c r="H35" s="102" t="str">
        <f>CONCATENATE("Didática: ",DID," - ","Sala: ",SALA_14)</f>
        <v>Didática: 4 - Sala: 10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584</v>
      </c>
      <c r="E36" s="22" t="s">
        <v>585</v>
      </c>
      <c r="F36" s="48" t="s">
        <v>583</v>
      </c>
      <c r="G36" s="101"/>
      <c r="H36" s="10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586</v>
      </c>
      <c r="E37" s="22" t="s">
        <v>587</v>
      </c>
      <c r="F37" s="48" t="s">
        <v>583</v>
      </c>
      <c r="G37" s="101"/>
      <c r="H37" s="10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588</v>
      </c>
      <c r="E38" s="22" t="s">
        <v>589</v>
      </c>
      <c r="F38" s="48" t="s">
        <v>583</v>
      </c>
      <c r="G38" s="101"/>
      <c r="H38" s="10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590</v>
      </c>
      <c r="E39" s="22" t="s">
        <v>591</v>
      </c>
      <c r="F39" s="48" t="s">
        <v>583</v>
      </c>
      <c r="G39" s="101"/>
      <c r="H39" s="10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5" zoomScaleNormal="65" workbookViewId="0">
      <selection activeCell="H4" sqref="H4:H9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26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41"/>
      <c r="J2" s="41"/>
      <c r="K2" s="41"/>
      <c r="L2" s="41"/>
      <c r="M2" s="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41"/>
      <c r="J3" s="41"/>
      <c r="K3" s="41"/>
      <c r="L3" s="41"/>
      <c r="M3" s="28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592</v>
      </c>
      <c r="E4" s="22" t="s">
        <v>593</v>
      </c>
      <c r="F4" s="48" t="s">
        <v>583</v>
      </c>
      <c r="G4" s="101">
        <v>42662</v>
      </c>
      <c r="H4" s="102" t="str">
        <f>CONCATENATE("Didática: ",DID," - ","Sala: ",SALA_15)</f>
        <v>Didática: 4 - Sala: 12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594</v>
      </c>
      <c r="E5" s="22" t="s">
        <v>595</v>
      </c>
      <c r="F5" s="22" t="s">
        <v>596</v>
      </c>
      <c r="G5" s="101"/>
      <c r="H5" s="10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597</v>
      </c>
      <c r="E6" s="22" t="s">
        <v>598</v>
      </c>
      <c r="F6" s="22" t="s">
        <v>596</v>
      </c>
      <c r="G6" s="101"/>
      <c r="H6" s="10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599</v>
      </c>
      <c r="E7" s="22" t="s">
        <v>600</v>
      </c>
      <c r="F7" s="22" t="s">
        <v>596</v>
      </c>
      <c r="G7" s="101"/>
      <c r="H7" s="10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601</v>
      </c>
      <c r="E8" s="22" t="s">
        <v>602</v>
      </c>
      <c r="F8" s="22" t="s">
        <v>596</v>
      </c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107"/>
      <c r="E9" s="107"/>
      <c r="F9" s="107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107"/>
      <c r="E10" s="107"/>
      <c r="F10" s="107"/>
      <c r="G10" s="107"/>
      <c r="H10" s="10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7.75" customHeight="1" x14ac:dyDescent="0.2">
      <c r="A12" s="26"/>
      <c r="B12" s="27"/>
      <c r="C12" s="27"/>
      <c r="D12" s="42"/>
      <c r="E12" s="42"/>
      <c r="F12" s="42"/>
      <c r="G12" s="28"/>
      <c r="H12" s="2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603</v>
      </c>
      <c r="E15" s="22" t="s">
        <v>604</v>
      </c>
      <c r="F15" s="22" t="s">
        <v>596</v>
      </c>
      <c r="G15" s="101">
        <v>42662</v>
      </c>
      <c r="H15" s="102" t="str">
        <f>CONCATENATE("Didática: ",DID," - ","Sala: ",SALA_15)</f>
        <v>Didática: 4 - Sala: 12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605</v>
      </c>
      <c r="E16" s="22" t="s">
        <v>606</v>
      </c>
      <c r="F16" s="22" t="s">
        <v>596</v>
      </c>
      <c r="G16" s="101"/>
      <c r="H16" s="10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607</v>
      </c>
      <c r="E17" s="22" t="s">
        <v>608</v>
      </c>
      <c r="F17" s="22" t="s">
        <v>596</v>
      </c>
      <c r="G17" s="101"/>
      <c r="H17" s="10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609</v>
      </c>
      <c r="E18" s="22" t="s">
        <v>610</v>
      </c>
      <c r="F18" s="22" t="s">
        <v>596</v>
      </c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611</v>
      </c>
      <c r="E19" s="22" t="s">
        <v>612</v>
      </c>
      <c r="F19" s="22" t="s">
        <v>596</v>
      </c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43"/>
      <c r="E20" s="44"/>
      <c r="F20" s="45"/>
      <c r="G20" s="101"/>
      <c r="H20" s="10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7.75" customHeight="1" x14ac:dyDescent="0.2">
      <c r="A22" s="26"/>
      <c r="B22" s="28"/>
      <c r="C22" s="28"/>
      <c r="D22" s="42"/>
      <c r="E22" s="42"/>
      <c r="F22" s="42"/>
      <c r="G22" s="28"/>
      <c r="H22" s="2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613</v>
      </c>
      <c r="E25" s="22" t="s">
        <v>614</v>
      </c>
      <c r="F25" s="22" t="s">
        <v>596</v>
      </c>
      <c r="G25" s="101">
        <v>42662</v>
      </c>
      <c r="H25" s="102" t="str">
        <f>CONCATENATE("Didática: ",DID," - ","Sala: ",SALA_12)</f>
        <v>Didática: 4 - Sala: 7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615</v>
      </c>
      <c r="E26" s="22" t="s">
        <v>616</v>
      </c>
      <c r="F26" s="22" t="s">
        <v>596</v>
      </c>
      <c r="G26" s="101"/>
      <c r="H26" s="10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617</v>
      </c>
      <c r="E27" s="22" t="s">
        <v>618</v>
      </c>
      <c r="F27" s="22" t="s">
        <v>596</v>
      </c>
      <c r="G27" s="101"/>
      <c r="H27" s="10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619</v>
      </c>
      <c r="E28" s="22" t="s">
        <v>620</v>
      </c>
      <c r="F28" s="22" t="s">
        <v>596</v>
      </c>
      <c r="G28" s="101"/>
      <c r="H28" s="10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621</v>
      </c>
      <c r="E29" s="22" t="s">
        <v>622</v>
      </c>
      <c r="F29" s="22" t="s">
        <v>596</v>
      </c>
      <c r="G29" s="101"/>
      <c r="H29" s="10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7.75" customHeight="1" x14ac:dyDescent="0.2">
      <c r="A34" s="46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623</v>
      </c>
      <c r="E35" s="22" t="s">
        <v>624</v>
      </c>
      <c r="F35" s="22" t="s">
        <v>596</v>
      </c>
      <c r="G35" s="101">
        <v>42662</v>
      </c>
      <c r="H35" s="102" t="str">
        <f>CONCATENATE("Didática: ",DID," - ","Sala: ",SALA_12)</f>
        <v>Didática: 4 - Sala: 7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625</v>
      </c>
      <c r="E36" s="22" t="s">
        <v>626</v>
      </c>
      <c r="F36" s="22" t="s">
        <v>596</v>
      </c>
      <c r="G36" s="101"/>
      <c r="H36" s="10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627</v>
      </c>
      <c r="E37" s="22" t="s">
        <v>628</v>
      </c>
      <c r="F37" s="22" t="s">
        <v>596</v>
      </c>
      <c r="G37" s="101"/>
      <c r="H37" s="10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629</v>
      </c>
      <c r="E38" s="22" t="s">
        <v>630</v>
      </c>
      <c r="F38" s="22" t="s">
        <v>596</v>
      </c>
      <c r="G38" s="101"/>
      <c r="H38" s="10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631</v>
      </c>
      <c r="E39" s="22" t="s">
        <v>632</v>
      </c>
      <c r="F39" s="22" t="s">
        <v>596</v>
      </c>
      <c r="G39" s="101"/>
      <c r="H39" s="10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1" zoomScale="65" zoomScaleNormal="65" workbookViewId="0">
      <selection activeCell="H4" sqref="H4:H9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26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41"/>
      <c r="J2" s="41"/>
      <c r="K2" s="41"/>
      <c r="L2" s="41"/>
      <c r="M2" s="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41"/>
      <c r="J3" s="41"/>
      <c r="K3" s="41"/>
      <c r="L3" s="41"/>
      <c r="M3" s="28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633</v>
      </c>
      <c r="E4" s="22" t="s">
        <v>634</v>
      </c>
      <c r="F4" s="22" t="s">
        <v>596</v>
      </c>
      <c r="G4" s="101">
        <v>42663</v>
      </c>
      <c r="H4" s="102" t="str">
        <f>CONCATENATE("Didática: ",DID," - ","Sala: ",SALA_16)</f>
        <v>Didática: 4 - Sala: 5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635</v>
      </c>
      <c r="E5" s="22" t="s">
        <v>636</v>
      </c>
      <c r="F5" s="22" t="s">
        <v>596</v>
      </c>
      <c r="G5" s="101"/>
      <c r="H5" s="10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637</v>
      </c>
      <c r="E6" s="22" t="s">
        <v>638</v>
      </c>
      <c r="F6" s="22" t="s">
        <v>596</v>
      </c>
      <c r="G6" s="101"/>
      <c r="H6" s="10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639</v>
      </c>
      <c r="E7" s="22" t="s">
        <v>640</v>
      </c>
      <c r="F7" s="22" t="s">
        <v>596</v>
      </c>
      <c r="G7" s="101"/>
      <c r="H7" s="10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641</v>
      </c>
      <c r="E8" s="22" t="s">
        <v>642</v>
      </c>
      <c r="F8" s="22" t="s">
        <v>596</v>
      </c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107"/>
      <c r="E9" s="107"/>
      <c r="F9" s="107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107"/>
      <c r="E10" s="107"/>
      <c r="F10" s="107"/>
      <c r="G10" s="107"/>
      <c r="H10" s="10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7.75" customHeight="1" x14ac:dyDescent="0.2">
      <c r="A12" s="26"/>
      <c r="B12" s="27"/>
      <c r="C12" s="27"/>
      <c r="D12" s="42"/>
      <c r="E12" s="42"/>
      <c r="F12" s="42"/>
      <c r="G12" s="28"/>
      <c r="H12" s="2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643</v>
      </c>
      <c r="E15" s="22" t="s">
        <v>644</v>
      </c>
      <c r="F15" s="22" t="s">
        <v>596</v>
      </c>
      <c r="G15" s="101">
        <v>42663</v>
      </c>
      <c r="H15" s="102" t="str">
        <f>CONCATENATE("Didática: ",DID," - ","Sala: ",SALA_16)</f>
        <v>Didática: 4 - Sala: 5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645</v>
      </c>
      <c r="E16" s="22" t="s">
        <v>646</v>
      </c>
      <c r="F16" s="22" t="s">
        <v>596</v>
      </c>
      <c r="G16" s="101"/>
      <c r="H16" s="10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647</v>
      </c>
      <c r="E17" s="22" t="s">
        <v>648</v>
      </c>
      <c r="F17" s="22" t="s">
        <v>596</v>
      </c>
      <c r="G17" s="101"/>
      <c r="H17" s="10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649</v>
      </c>
      <c r="E18" s="22" t="s">
        <v>650</v>
      </c>
      <c r="F18" s="22" t="s">
        <v>596</v>
      </c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651</v>
      </c>
      <c r="E19" s="22" t="s">
        <v>652</v>
      </c>
      <c r="F19" s="22" t="s">
        <v>596</v>
      </c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43"/>
      <c r="E20" s="44"/>
      <c r="F20" s="45"/>
      <c r="G20" s="101"/>
      <c r="H20" s="10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7.75" customHeight="1" x14ac:dyDescent="0.2">
      <c r="A22" s="26"/>
      <c r="B22" s="28"/>
      <c r="C22" s="28"/>
      <c r="D22" s="42"/>
      <c r="E22" s="42"/>
      <c r="F22" s="42"/>
      <c r="G22" s="28"/>
      <c r="H22" s="2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653</v>
      </c>
      <c r="E25" s="22" t="s">
        <v>654</v>
      </c>
      <c r="F25" s="22" t="s">
        <v>596</v>
      </c>
      <c r="G25" s="101">
        <v>42663</v>
      </c>
      <c r="H25" s="102" t="str">
        <f>CONCATENATE("Didática: ",DID," - ","Sala: ",SALA_16)</f>
        <v>Didática: 4 - Sala: 5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655</v>
      </c>
      <c r="E26" s="22" t="s">
        <v>656</v>
      </c>
      <c r="F26" s="22" t="s">
        <v>596</v>
      </c>
      <c r="G26" s="101"/>
      <c r="H26" s="10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657</v>
      </c>
      <c r="E27" s="22" t="s">
        <v>658</v>
      </c>
      <c r="F27" s="22" t="s">
        <v>596</v>
      </c>
      <c r="G27" s="101"/>
      <c r="H27" s="10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659</v>
      </c>
      <c r="E28" s="22" t="s">
        <v>660</v>
      </c>
      <c r="F28" s="22" t="s">
        <v>596</v>
      </c>
      <c r="G28" s="101"/>
      <c r="H28" s="10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661</v>
      </c>
      <c r="E29" s="22" t="s">
        <v>662</v>
      </c>
      <c r="F29" s="22" t="s">
        <v>596</v>
      </c>
      <c r="G29" s="101"/>
      <c r="H29" s="10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7.75" customHeight="1" x14ac:dyDescent="0.2">
      <c r="A34" s="46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663</v>
      </c>
      <c r="E35" s="22" t="s">
        <v>664</v>
      </c>
      <c r="F35" s="22" t="s">
        <v>596</v>
      </c>
      <c r="G35" s="101">
        <v>42663</v>
      </c>
      <c r="H35" s="102" t="str">
        <f>CONCATENATE("Didática: ",DID," - ","Sala: ",SALA_16)</f>
        <v>Didática: 4 - Sala: 5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665</v>
      </c>
      <c r="E36" s="22" t="s">
        <v>666</v>
      </c>
      <c r="F36" s="22" t="s">
        <v>596</v>
      </c>
      <c r="G36" s="101"/>
      <c r="H36" s="10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667</v>
      </c>
      <c r="E37" s="22" t="s">
        <v>668</v>
      </c>
      <c r="F37" s="22" t="s">
        <v>596</v>
      </c>
      <c r="G37" s="101"/>
      <c r="H37" s="10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669</v>
      </c>
      <c r="E38" s="22" t="s">
        <v>670</v>
      </c>
      <c r="F38" s="22" t="s">
        <v>596</v>
      </c>
      <c r="G38" s="101"/>
      <c r="H38" s="10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671</v>
      </c>
      <c r="E39" s="22" t="s">
        <v>672</v>
      </c>
      <c r="F39" s="22" t="s">
        <v>596</v>
      </c>
      <c r="G39" s="101"/>
      <c r="H39" s="10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5" zoomScaleNormal="65" workbookViewId="0">
      <selection activeCell="E16" sqref="E16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26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41"/>
      <c r="J2" s="41"/>
      <c r="K2" s="41"/>
      <c r="L2" s="41"/>
      <c r="M2" s="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41"/>
      <c r="J3" s="41"/>
      <c r="K3" s="41"/>
      <c r="L3" s="41"/>
      <c r="M3" s="28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673</v>
      </c>
      <c r="E4" s="22" t="s">
        <v>674</v>
      </c>
      <c r="F4" s="22" t="s">
        <v>596</v>
      </c>
      <c r="G4" s="101">
        <v>42663</v>
      </c>
      <c r="H4" s="102" t="str">
        <f>CONCATENATE("Didática: ",DID," - ","Sala: ",SALA_17)</f>
        <v>Didática: 4 - Sala: 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675</v>
      </c>
      <c r="E5" s="22" t="s">
        <v>676</v>
      </c>
      <c r="F5" s="22" t="s">
        <v>596</v>
      </c>
      <c r="G5" s="101"/>
      <c r="H5" s="10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677</v>
      </c>
      <c r="E6" s="22" t="s">
        <v>678</v>
      </c>
      <c r="F6" s="22" t="s">
        <v>596</v>
      </c>
      <c r="G6" s="101"/>
      <c r="H6" s="10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679</v>
      </c>
      <c r="E7" s="22" t="s">
        <v>680</v>
      </c>
      <c r="F7" s="22" t="s">
        <v>596</v>
      </c>
      <c r="G7" s="101"/>
      <c r="H7" s="10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681</v>
      </c>
      <c r="E8" s="22" t="s">
        <v>682</v>
      </c>
      <c r="F8" s="22" t="s">
        <v>596</v>
      </c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22"/>
      <c r="E9" s="22"/>
      <c r="F9" s="22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107"/>
      <c r="E10" s="107"/>
      <c r="F10" s="107"/>
      <c r="G10" s="107"/>
      <c r="H10" s="10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7.75" customHeight="1" x14ac:dyDescent="0.2">
      <c r="A12" s="26"/>
      <c r="B12" s="27"/>
      <c r="C12" s="27"/>
      <c r="D12" s="42"/>
      <c r="E12" s="42"/>
      <c r="F12" s="42"/>
      <c r="G12" s="28"/>
      <c r="H12" s="2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683</v>
      </c>
      <c r="E15" s="22" t="s">
        <v>684</v>
      </c>
      <c r="F15" s="22" t="s">
        <v>596</v>
      </c>
      <c r="G15" s="101">
        <v>42663</v>
      </c>
      <c r="H15" s="102" t="str">
        <f>CONCATENATE("Didática: ",DID," - ","Sala: ",SALA_17)</f>
        <v>Didática: 4 - Sala: 7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685</v>
      </c>
      <c r="E16" s="22" t="s">
        <v>686</v>
      </c>
      <c r="F16" s="22" t="s">
        <v>596</v>
      </c>
      <c r="G16" s="101"/>
      <c r="H16" s="10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687</v>
      </c>
      <c r="E17" s="22" t="s">
        <v>688</v>
      </c>
      <c r="F17" s="22" t="s">
        <v>596</v>
      </c>
      <c r="G17" s="101"/>
      <c r="H17" s="10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689</v>
      </c>
      <c r="E18" s="22" t="s">
        <v>690</v>
      </c>
      <c r="F18" s="22" t="s">
        <v>596</v>
      </c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691</v>
      </c>
      <c r="E19" s="22" t="s">
        <v>692</v>
      </c>
      <c r="F19" s="22" t="s">
        <v>596</v>
      </c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43"/>
      <c r="E20" s="44"/>
      <c r="F20" s="45"/>
      <c r="G20" s="101"/>
      <c r="H20" s="10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7.75" customHeight="1" x14ac:dyDescent="0.2">
      <c r="A22" s="26"/>
      <c r="B22" s="28"/>
      <c r="C22" s="28"/>
      <c r="D22" s="42"/>
      <c r="E22" s="42"/>
      <c r="F22" s="42"/>
      <c r="G22" s="28"/>
      <c r="H22" s="2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693</v>
      </c>
      <c r="E25" s="22" t="s">
        <v>694</v>
      </c>
      <c r="F25" s="22" t="s">
        <v>596</v>
      </c>
      <c r="G25" s="101">
        <v>42663</v>
      </c>
      <c r="H25" s="102" t="str">
        <f>CONCATENATE("Didática: ",DID," - ","Sala: ",SALA_17)</f>
        <v>Didática: 4 - Sala: 7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695</v>
      </c>
      <c r="E26" s="22" t="s">
        <v>696</v>
      </c>
      <c r="F26" s="22" t="s">
        <v>596</v>
      </c>
      <c r="G26" s="101"/>
      <c r="H26" s="10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697</v>
      </c>
      <c r="E27" s="22" t="s">
        <v>698</v>
      </c>
      <c r="F27" s="22" t="s">
        <v>596</v>
      </c>
      <c r="G27" s="101"/>
      <c r="H27" s="10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699</v>
      </c>
      <c r="E28" s="22" t="s">
        <v>700</v>
      </c>
      <c r="F28" s="22" t="s">
        <v>596</v>
      </c>
      <c r="G28" s="101"/>
      <c r="H28" s="10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701</v>
      </c>
      <c r="E29" s="22" t="s">
        <v>702</v>
      </c>
      <c r="F29" s="22" t="s">
        <v>596</v>
      </c>
      <c r="G29" s="101"/>
      <c r="H29" s="10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7.75" customHeight="1" x14ac:dyDescent="0.2">
      <c r="A34" s="46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703</v>
      </c>
      <c r="E35" s="22" t="s">
        <v>704</v>
      </c>
      <c r="F35" s="22" t="s">
        <v>596</v>
      </c>
      <c r="G35" s="101">
        <v>42663</v>
      </c>
      <c r="H35" s="102" t="str">
        <f>CONCATENATE("Didática: ",DID," - ","Sala: ",SALA_17)</f>
        <v>Didática: 4 - Sala: 7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705</v>
      </c>
      <c r="E36" s="22" t="s">
        <v>706</v>
      </c>
      <c r="F36" s="22" t="s">
        <v>596</v>
      </c>
      <c r="G36" s="101"/>
      <c r="H36" s="10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707</v>
      </c>
      <c r="E37" s="22" t="s">
        <v>708</v>
      </c>
      <c r="F37" s="22" t="s">
        <v>596</v>
      </c>
      <c r="G37" s="101"/>
      <c r="H37" s="10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709</v>
      </c>
      <c r="E38" s="22" t="s">
        <v>710</v>
      </c>
      <c r="F38" s="22" t="s">
        <v>596</v>
      </c>
      <c r="G38" s="101"/>
      <c r="H38" s="10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/>
      <c r="E39" s="22"/>
      <c r="F39" s="22"/>
      <c r="G39" s="101"/>
      <c r="H39" s="10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A2:H2"/>
    <mergeCell ref="B3:C3"/>
    <mergeCell ref="G4:G9"/>
    <mergeCell ref="H4:H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65" zoomScaleNormal="65" workbookViewId="0"/>
  </sheetViews>
  <sheetFormatPr defaultRowHeight="12.75" x14ac:dyDescent="0.2"/>
  <cols>
    <col min="1" max="1" width="11.5703125"/>
    <col min="2" max="2" width="8"/>
    <col min="3" max="3" width="8.42578125"/>
    <col min="4" max="4" width="133.42578125"/>
    <col min="5" max="5" width="33.85546875"/>
    <col min="6" max="6" width="36.42578125"/>
    <col min="7" max="7" width="11.5703125"/>
    <col min="8" max="8" width="22"/>
    <col min="9" max="15" width="11.5703125"/>
    <col min="16" max="26" width="8.7109375"/>
    <col min="27" max="1025" width="17.28515625"/>
  </cols>
  <sheetData>
    <row r="1" spans="1:26" ht="12.75" customHeight="1" x14ac:dyDescent="0.2">
      <c r="A1" s="3"/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96" t="s">
        <v>5</v>
      </c>
      <c r="B2" s="96"/>
      <c r="C2" s="96"/>
      <c r="D2" s="96"/>
      <c r="E2" s="96"/>
      <c r="F2" s="96"/>
      <c r="G2" s="96"/>
      <c r="H2" s="9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5" t="s">
        <v>6</v>
      </c>
      <c r="B3" s="94" t="s">
        <v>7</v>
      </c>
      <c r="C3" s="94"/>
      <c r="D3" s="5" t="s">
        <v>8</v>
      </c>
      <c r="E3" s="6" t="s">
        <v>9</v>
      </c>
      <c r="F3" s="5" t="s">
        <v>10</v>
      </c>
      <c r="G3" s="5" t="s">
        <v>11</v>
      </c>
      <c r="H3" s="5" t="s">
        <v>12</v>
      </c>
      <c r="I3" s="1"/>
      <c r="J3" s="1"/>
      <c r="K3" s="1"/>
      <c r="L3" s="1"/>
      <c r="M3" s="97" t="s">
        <v>13</v>
      </c>
      <c r="N3" s="97"/>
      <c r="O3" s="9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7" t="e">
        <f>CONCATENATE("C-",dia,".",O5,)</f>
        <v>#NAME?</v>
      </c>
      <c r="B4" s="8">
        <v>0.33333333333333298</v>
      </c>
      <c r="C4" s="8">
        <f>SUM(B4,0.01041669)</f>
        <v>0.34375002333333299</v>
      </c>
      <c r="D4" s="9"/>
      <c r="E4" s="7"/>
      <c r="F4" s="7"/>
      <c r="G4" s="10" t="e">
        <f t="shared" ref="G4:G9" si="0">nomes + dia</f>
        <v>#NAME?</v>
      </c>
      <c r="H4" s="7" t="e">
        <f t="shared" ref="H4:H9" si="1">CONCATENATE("Didática: ",ocorrencias," - ","Sala: ",SALA_1)</f>
        <v>#NAME?</v>
      </c>
      <c r="I4" s="1"/>
      <c r="J4" s="1"/>
      <c r="K4" s="1"/>
      <c r="L4" s="1"/>
      <c r="M4" s="11" t="s">
        <v>14</v>
      </c>
      <c r="N4" s="11">
        <v>1</v>
      </c>
      <c r="O4" s="11" t="s">
        <v>15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7" t="e">
        <f>CONCATENATE("C-",dia,".",O6,)</f>
        <v>#NAME?</v>
      </c>
      <c r="B5" s="8">
        <f>C4</f>
        <v>0.34375002333333299</v>
      </c>
      <c r="C5" s="8">
        <f>SUM(B5,0.01041669)</f>
        <v>0.35416671333333299</v>
      </c>
      <c r="D5" s="9"/>
      <c r="E5" s="7"/>
      <c r="F5" s="7"/>
      <c r="G5" s="10" t="e">
        <f t="shared" si="0"/>
        <v>#NAME?</v>
      </c>
      <c r="H5" s="7" t="e">
        <f t="shared" si="1"/>
        <v>#NAME?</v>
      </c>
      <c r="I5" s="1"/>
      <c r="J5" s="1"/>
      <c r="K5" s="1"/>
      <c r="L5" s="1"/>
      <c r="M5" s="11"/>
      <c r="N5" s="11"/>
      <c r="O5" s="11">
        <v>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7" t="e">
        <f>CONCATENATE("C-",dia,".",O7,)</f>
        <v>#NAME?</v>
      </c>
      <c r="B6" s="8">
        <f>C5</f>
        <v>0.35416671333333299</v>
      </c>
      <c r="C6" s="8">
        <f>SUM(B6,0.01041669)</f>
        <v>0.364583403333333</v>
      </c>
      <c r="D6" s="9"/>
      <c r="E6" s="7"/>
      <c r="F6" s="7"/>
      <c r="G6" s="10" t="e">
        <f t="shared" si="0"/>
        <v>#NAME?</v>
      </c>
      <c r="H6" s="7" t="e">
        <f t="shared" si="1"/>
        <v>#NAME?</v>
      </c>
      <c r="I6" s="1"/>
      <c r="J6" s="1"/>
      <c r="K6" s="1"/>
      <c r="L6" s="1"/>
      <c r="M6" s="11"/>
      <c r="N6" s="11"/>
      <c r="O6" s="11">
        <v>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7" t="e">
        <f>CONCATENATE("C-",dia,".",O8,)</f>
        <v>#NAME?</v>
      </c>
      <c r="B7" s="8">
        <f>C6</f>
        <v>0.364583403333333</v>
      </c>
      <c r="C7" s="8">
        <f>SUM(B7,0.01041669)</f>
        <v>0.37500009333333301</v>
      </c>
      <c r="D7" s="9"/>
      <c r="E7" s="7"/>
      <c r="F7" s="7"/>
      <c r="G7" s="10" t="e">
        <f t="shared" si="0"/>
        <v>#NAME?</v>
      </c>
      <c r="H7" s="7" t="e">
        <f t="shared" si="1"/>
        <v>#NAME?</v>
      </c>
      <c r="I7" s="1"/>
      <c r="J7" s="1"/>
      <c r="K7" s="1"/>
      <c r="L7" s="1"/>
      <c r="M7" s="11"/>
      <c r="N7" s="11"/>
      <c r="O7" s="11">
        <v>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7" t="e">
        <f>CONCATENATE("C-",dia,".",O9,)</f>
        <v>#NAME?</v>
      </c>
      <c r="B8" s="8">
        <f>C7</f>
        <v>0.37500009333333301</v>
      </c>
      <c r="C8" s="8">
        <f>SUM(B8,0.01041669)</f>
        <v>0.38541678333333301</v>
      </c>
      <c r="D8" s="9"/>
      <c r="E8" s="7"/>
      <c r="F8" s="7"/>
      <c r="G8" s="10" t="e">
        <f t="shared" si="0"/>
        <v>#NAME?</v>
      </c>
      <c r="H8" s="7" t="e">
        <f t="shared" si="1"/>
        <v>#NAME?</v>
      </c>
      <c r="I8" s="1"/>
      <c r="J8" s="1"/>
      <c r="K8" s="1"/>
      <c r="L8" s="1"/>
      <c r="M8" s="11"/>
      <c r="N8" s="11"/>
      <c r="O8" s="11">
        <v>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5" t="s">
        <v>16</v>
      </c>
      <c r="B9" s="8">
        <v>0.38541666666666702</v>
      </c>
      <c r="C9" s="8">
        <v>0.40972222222222199</v>
      </c>
      <c r="D9" s="95"/>
      <c r="E9" s="95"/>
      <c r="F9" s="95"/>
      <c r="G9" s="10" t="e">
        <f t="shared" si="0"/>
        <v>#NAME?</v>
      </c>
      <c r="H9" s="7" t="e">
        <f t="shared" si="1"/>
        <v>#NAME?</v>
      </c>
      <c r="I9" s="1"/>
      <c r="J9" s="1"/>
      <c r="K9" s="1"/>
      <c r="L9" s="1"/>
      <c r="M9" s="11"/>
      <c r="N9" s="11"/>
      <c r="O9" s="11">
        <v>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5" t="s">
        <v>17</v>
      </c>
      <c r="B10" s="8">
        <v>0.40972222222222199</v>
      </c>
      <c r="C10" s="8">
        <v>0.41666666666666702</v>
      </c>
      <c r="D10" s="93"/>
      <c r="E10" s="93"/>
      <c r="F10" s="93"/>
      <c r="G10" s="93"/>
      <c r="H10" s="93"/>
      <c r="I10" s="1"/>
      <c r="J10" s="1"/>
      <c r="K10" s="1"/>
      <c r="L10" s="1"/>
      <c r="M10" s="11"/>
      <c r="N10" s="11"/>
      <c r="O10" s="11">
        <v>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5"/>
      <c r="B11" s="7"/>
      <c r="C11" s="7"/>
      <c r="D11" s="7"/>
      <c r="E11" s="7"/>
      <c r="F11" s="7"/>
      <c r="G11" s="7"/>
      <c r="H11" s="7"/>
      <c r="I11" s="1"/>
      <c r="J11" s="1"/>
      <c r="K11" s="1"/>
      <c r="L11" s="1"/>
      <c r="M11" s="11"/>
      <c r="N11" s="11"/>
      <c r="O11" s="11">
        <v>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5" t="s">
        <v>6</v>
      </c>
      <c r="B12" s="94" t="s">
        <v>7</v>
      </c>
      <c r="C12" s="94"/>
      <c r="D12" s="5" t="s">
        <v>8</v>
      </c>
      <c r="E12" s="6" t="s">
        <v>9</v>
      </c>
      <c r="F12" s="5" t="s">
        <v>10</v>
      </c>
      <c r="G12" s="5" t="s">
        <v>11</v>
      </c>
      <c r="H12" s="5" t="s">
        <v>12</v>
      </c>
      <c r="I12" s="1"/>
      <c r="J12" s="1"/>
      <c r="K12" s="1"/>
      <c r="L12" s="1"/>
      <c r="M12" s="11"/>
      <c r="N12" s="11"/>
      <c r="O12" s="11">
        <v>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7" t="e">
        <f>CONCATENATE("C-",dia,".",O10,)</f>
        <v>#NAME?</v>
      </c>
      <c r="B13" s="8">
        <v>0.41666666666666702</v>
      </c>
      <c r="C13" s="8">
        <f>SUM(B13,0.01041669)</f>
        <v>0.42708335666666702</v>
      </c>
      <c r="D13" s="9"/>
      <c r="E13" s="7"/>
      <c r="F13" s="7"/>
      <c r="G13" s="10" t="e">
        <f t="shared" ref="G13:G18" si="2">nomes + dia</f>
        <v>#NAME?</v>
      </c>
      <c r="H13" s="7" t="e">
        <f t="shared" ref="H13:H18" si="3">CONCATENATE("Didática: ",ocorrencias," - ","Sala: ",SALA_1)</f>
        <v>#NAME?</v>
      </c>
      <c r="I13" s="1"/>
      <c r="J13" s="1"/>
      <c r="K13" s="1"/>
      <c r="L13" s="1"/>
      <c r="M13" s="11"/>
      <c r="N13" s="11"/>
      <c r="O13" s="11">
        <v>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7" t="e">
        <f>CONCATENATE("C-",dia,".",O11,)</f>
        <v>#NAME?</v>
      </c>
      <c r="B14" s="8">
        <f>C13</f>
        <v>0.42708335666666702</v>
      </c>
      <c r="C14" s="8">
        <f>SUM(B14,0.01041669)</f>
        <v>0.43750004666666703</v>
      </c>
      <c r="D14" s="9"/>
      <c r="E14" s="7"/>
      <c r="F14" s="7"/>
      <c r="G14" s="10" t="e">
        <f t="shared" si="2"/>
        <v>#NAME?</v>
      </c>
      <c r="H14" s="7" t="e">
        <f t="shared" si="3"/>
        <v>#NAME?</v>
      </c>
      <c r="I14" s="1"/>
      <c r="J14" s="1"/>
      <c r="K14" s="1"/>
      <c r="L14" s="1"/>
      <c r="M14" s="11"/>
      <c r="N14" s="11"/>
      <c r="O14" s="11">
        <v>10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" t="e">
        <f>CONCATENATE("C-",dia,".",O12,)</f>
        <v>#NAME?</v>
      </c>
      <c r="B15" s="8">
        <f>C14</f>
        <v>0.43750004666666703</v>
      </c>
      <c r="C15" s="8">
        <f>SUM(B15,0.01041669)</f>
        <v>0.44791673666666704</v>
      </c>
      <c r="D15" s="9"/>
      <c r="E15" s="7"/>
      <c r="F15" s="7"/>
      <c r="G15" s="10" t="e">
        <f t="shared" si="2"/>
        <v>#NAME?</v>
      </c>
      <c r="H15" s="7" t="e">
        <f t="shared" si="3"/>
        <v>#NAME?</v>
      </c>
      <c r="I15" s="1"/>
      <c r="J15" s="1"/>
      <c r="K15" s="1"/>
      <c r="L15" s="1"/>
      <c r="M15" s="11"/>
      <c r="N15" s="11"/>
      <c r="O15" s="11">
        <v>11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7" t="e">
        <f>CONCATENATE("C-",dia,".",O13,)</f>
        <v>#NAME?</v>
      </c>
      <c r="B16" s="8">
        <f>C15</f>
        <v>0.44791673666666704</v>
      </c>
      <c r="C16" s="8">
        <f>SUM(B16,0.01041669)</f>
        <v>0.45833342666666704</v>
      </c>
      <c r="D16" s="9"/>
      <c r="E16" s="7"/>
      <c r="F16" s="7"/>
      <c r="G16" s="10" t="e">
        <f t="shared" si="2"/>
        <v>#NAME?</v>
      </c>
      <c r="H16" s="7" t="e">
        <f t="shared" si="3"/>
        <v>#NAME?</v>
      </c>
      <c r="I16" s="1"/>
      <c r="J16" s="1"/>
      <c r="K16" s="1"/>
      <c r="L16" s="1"/>
      <c r="M16" s="11"/>
      <c r="N16" s="11"/>
      <c r="O16" s="11">
        <v>12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7" t="e">
        <f>CONCATENATE("C-",dia,".",O14,)</f>
        <v>#NAME?</v>
      </c>
      <c r="B17" s="8">
        <f>C16</f>
        <v>0.45833342666666704</v>
      </c>
      <c r="C17" s="8">
        <f>SUM(B17,0.01041669)</f>
        <v>0.46875011666666705</v>
      </c>
      <c r="D17" s="9"/>
      <c r="E17" s="7"/>
      <c r="F17" s="7"/>
      <c r="G17" s="10" t="e">
        <f t="shared" si="2"/>
        <v>#NAME?</v>
      </c>
      <c r="H17" s="7" t="e">
        <f t="shared" si="3"/>
        <v>#NAME?</v>
      </c>
      <c r="I17" s="1"/>
      <c r="J17" s="1"/>
      <c r="K17" s="1"/>
      <c r="L17" s="1"/>
      <c r="M17" s="11"/>
      <c r="N17" s="11"/>
      <c r="O17" s="11">
        <v>13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" t="s">
        <v>16</v>
      </c>
      <c r="B18" s="8">
        <v>0.46875</v>
      </c>
      <c r="C18" s="8">
        <v>0.53472222222222199</v>
      </c>
      <c r="D18" s="95"/>
      <c r="E18" s="95"/>
      <c r="F18" s="95"/>
      <c r="G18" s="10" t="e">
        <f t="shared" si="2"/>
        <v>#NAME?</v>
      </c>
      <c r="H18" s="7" t="e">
        <f t="shared" si="3"/>
        <v>#NAME?</v>
      </c>
      <c r="I18" s="1"/>
      <c r="J18" s="1"/>
      <c r="K18" s="1"/>
      <c r="L18" s="1"/>
      <c r="M18" s="11"/>
      <c r="N18" s="11"/>
      <c r="O18" s="11">
        <v>14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3"/>
      <c r="B19" s="12"/>
      <c r="C19" s="12"/>
      <c r="D19" s="12"/>
      <c r="E19" s="12"/>
      <c r="F19" s="12"/>
      <c r="G19" s="12"/>
      <c r="H19" s="12"/>
      <c r="I19" s="1"/>
      <c r="J19" s="1"/>
      <c r="K19" s="1"/>
      <c r="L19" s="1"/>
      <c r="M19" s="1"/>
      <c r="N19" s="1"/>
      <c r="O19" s="11">
        <v>15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3">
      <c r="A20" s="96" t="s">
        <v>18</v>
      </c>
      <c r="B20" s="96"/>
      <c r="C20" s="96"/>
      <c r="D20" s="96"/>
      <c r="E20" s="96"/>
      <c r="F20" s="96"/>
      <c r="G20" s="96"/>
      <c r="H20" s="96"/>
      <c r="I20" s="1"/>
      <c r="J20" s="1"/>
      <c r="K20" s="1"/>
      <c r="L20" s="1"/>
      <c r="M20" s="1"/>
      <c r="N20" s="1"/>
      <c r="O20" s="11">
        <v>16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" t="s">
        <v>6</v>
      </c>
      <c r="B21" s="94" t="s">
        <v>7</v>
      </c>
      <c r="C21" s="94"/>
      <c r="D21" s="5" t="s">
        <v>8</v>
      </c>
      <c r="E21" s="6" t="s">
        <v>9</v>
      </c>
      <c r="F21" s="5" t="s">
        <v>10</v>
      </c>
      <c r="G21" s="5" t="s">
        <v>11</v>
      </c>
      <c r="H21" s="5" t="s">
        <v>12</v>
      </c>
      <c r="I21" s="1"/>
      <c r="J21" s="1"/>
      <c r="K21" s="1"/>
      <c r="L21" s="1"/>
      <c r="M21" s="1"/>
      <c r="N21" s="1"/>
      <c r="O21" s="11">
        <v>17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" t="e">
        <f>CONCATENATE("C-",dia,".",O15,)</f>
        <v>#NAME?</v>
      </c>
      <c r="B22" s="8">
        <v>0.58333333333333304</v>
      </c>
      <c r="C22" s="8">
        <f>SUM(B22,0.01041669)</f>
        <v>0.59375002333333304</v>
      </c>
      <c r="D22" s="9"/>
      <c r="E22" s="7"/>
      <c r="F22" s="7"/>
      <c r="G22" s="10" t="e">
        <f t="shared" ref="G22:G27" si="4">nomes + dia</f>
        <v>#NAME?</v>
      </c>
      <c r="H22" s="7" t="e">
        <f t="shared" ref="H22:H27" si="5">CONCATENATE("Didática: ",ocorrencias," - ","Sala: ",SALA_1)</f>
        <v>#NAME?</v>
      </c>
      <c r="I22" s="1"/>
      <c r="J22" s="1"/>
      <c r="K22" s="1"/>
      <c r="L22" s="1"/>
      <c r="M22" s="1"/>
      <c r="N22" s="1"/>
      <c r="O22" s="11">
        <v>18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" t="e">
        <f>CONCATENATE("C-",dia,".",O16,)</f>
        <v>#NAME?</v>
      </c>
      <c r="B23" s="8">
        <f>C22</f>
        <v>0.59375002333333304</v>
      </c>
      <c r="C23" s="8">
        <f>SUM(B23,0.01041669)</f>
        <v>0.60416671333333305</v>
      </c>
      <c r="D23" s="9"/>
      <c r="E23" s="7"/>
      <c r="F23" s="7"/>
      <c r="G23" s="10" t="e">
        <f t="shared" si="4"/>
        <v>#NAME?</v>
      </c>
      <c r="H23" s="7" t="e">
        <f t="shared" si="5"/>
        <v>#NAME?</v>
      </c>
      <c r="I23" s="1"/>
      <c r="J23" s="1"/>
      <c r="K23" s="1"/>
      <c r="L23" s="1"/>
      <c r="M23" s="1"/>
      <c r="N23" s="1"/>
      <c r="O23" s="11">
        <v>19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" t="e">
        <f>CONCATENATE("C-",dia,".",O17,)</f>
        <v>#NAME?</v>
      </c>
      <c r="B24" s="8">
        <f>C23</f>
        <v>0.60416671333333305</v>
      </c>
      <c r="C24" s="8">
        <f>SUM(B24,0.01041669)</f>
        <v>0.61458340333333306</v>
      </c>
      <c r="D24" s="9"/>
      <c r="E24" s="7"/>
      <c r="F24" s="7"/>
      <c r="G24" s="10" t="e">
        <f t="shared" si="4"/>
        <v>#NAME?</v>
      </c>
      <c r="H24" s="7" t="e">
        <f t="shared" si="5"/>
        <v>#NAME?</v>
      </c>
      <c r="I24" s="1"/>
      <c r="J24" s="1"/>
      <c r="K24" s="1"/>
      <c r="L24" s="1"/>
      <c r="M24" s="1"/>
      <c r="N24" s="1"/>
      <c r="O24" s="11">
        <v>20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7" t="e">
        <f>CONCATENATE("C-",dia,".",O18,)</f>
        <v>#NAME?</v>
      </c>
      <c r="B25" s="8">
        <f>C24</f>
        <v>0.61458340333333306</v>
      </c>
      <c r="C25" s="8">
        <f>SUM(B25,0.01041669)</f>
        <v>0.62500009333333306</v>
      </c>
      <c r="D25" s="9"/>
      <c r="E25" s="7"/>
      <c r="F25" s="7"/>
      <c r="G25" s="10" t="e">
        <f t="shared" si="4"/>
        <v>#NAME?</v>
      </c>
      <c r="H25" s="7" t="e">
        <f t="shared" si="5"/>
        <v>#NAME?</v>
      </c>
      <c r="I25" s="1"/>
      <c r="J25" s="1"/>
      <c r="K25" s="1"/>
      <c r="L25" s="1"/>
      <c r="M25" s="1"/>
      <c r="N25" s="1"/>
      <c r="O25" s="11">
        <v>21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" t="e">
        <f>CONCATENATE("C-",dia,".",O19,)</f>
        <v>#NAME?</v>
      </c>
      <c r="B26" s="8">
        <f>C25</f>
        <v>0.62500009333333306</v>
      </c>
      <c r="C26" s="8">
        <f>SUM(B26,0.01041669)</f>
        <v>0.63541678333333307</v>
      </c>
      <c r="D26" s="9"/>
      <c r="E26" s="7"/>
      <c r="F26" s="7"/>
      <c r="G26" s="10" t="e">
        <f t="shared" si="4"/>
        <v>#NAME?</v>
      </c>
      <c r="H26" s="7" t="e">
        <f t="shared" si="5"/>
        <v>#NAME?</v>
      </c>
      <c r="I26" s="1"/>
      <c r="J26" s="1"/>
      <c r="K26" s="1"/>
      <c r="L26" s="1"/>
      <c r="M26" s="1"/>
      <c r="N26" s="1"/>
      <c r="O26" s="11">
        <v>22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5" t="s">
        <v>16</v>
      </c>
      <c r="B27" s="8">
        <v>0.63541666666666696</v>
      </c>
      <c r="C27" s="8">
        <v>0.65972222222222199</v>
      </c>
      <c r="D27" s="95"/>
      <c r="E27" s="95"/>
      <c r="F27" s="95"/>
      <c r="G27" s="10" t="e">
        <f t="shared" si="4"/>
        <v>#NAME?</v>
      </c>
      <c r="H27" s="7" t="e">
        <f t="shared" si="5"/>
        <v>#NAME?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5" t="s">
        <v>17</v>
      </c>
      <c r="B28" s="8">
        <v>0.65972222222222199</v>
      </c>
      <c r="C28" s="8">
        <v>0.66666666666666696</v>
      </c>
      <c r="D28" s="93"/>
      <c r="E28" s="93"/>
      <c r="F28" s="93"/>
      <c r="G28" s="93"/>
      <c r="H28" s="9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5"/>
      <c r="B29" s="7"/>
      <c r="C29" s="7"/>
      <c r="D29" s="7"/>
      <c r="E29" s="7"/>
      <c r="F29" s="7"/>
      <c r="G29" s="7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5" t="s">
        <v>6</v>
      </c>
      <c r="B30" s="94" t="s">
        <v>7</v>
      </c>
      <c r="C30" s="94"/>
      <c r="D30" s="5" t="s">
        <v>8</v>
      </c>
      <c r="E30" s="6" t="s">
        <v>9</v>
      </c>
      <c r="F30" s="5" t="s">
        <v>10</v>
      </c>
      <c r="G30" s="5" t="s">
        <v>11</v>
      </c>
      <c r="H30" s="5" t="s">
        <v>12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" t="e">
        <f>CONCATENATE("C-",dia,".",O20,)</f>
        <v>#NAME?</v>
      </c>
      <c r="B31" s="8">
        <v>0.66666666666666696</v>
      </c>
      <c r="C31" s="8">
        <f>SUM(B31,0.01041669)</f>
        <v>0.67708335666666697</v>
      </c>
      <c r="D31" s="7"/>
      <c r="E31" s="7"/>
      <c r="F31" s="7"/>
      <c r="G31" s="10" t="e">
        <f t="shared" ref="G31:G36" si="6">nomes + dia</f>
        <v>#NAME?</v>
      </c>
      <c r="H31" s="7" t="e">
        <f t="shared" ref="H31:H36" si="7">CONCATENATE("Didática: ",ocorrencias," - ","Sala: ",SALA_1)</f>
        <v>#NAME?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" t="e">
        <f>CONCATENATE("C-",dia,".",O21,)</f>
        <v>#NAME?</v>
      </c>
      <c r="B32" s="8">
        <v>0.66666666666666696</v>
      </c>
      <c r="C32" s="8">
        <f>SUM(B32,0.01041669)</f>
        <v>0.67708335666666697</v>
      </c>
      <c r="D32" s="7"/>
      <c r="E32" s="7"/>
      <c r="F32" s="7"/>
      <c r="G32" s="10" t="e">
        <f t="shared" si="6"/>
        <v>#NAME?</v>
      </c>
      <c r="H32" s="7" t="e">
        <f t="shared" si="7"/>
        <v>#NAME?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" t="e">
        <f>CONCATENATE("C-",dia,".",O22,)</f>
        <v>#NAME?</v>
      </c>
      <c r="B33" s="8">
        <v>0.66666666666666696</v>
      </c>
      <c r="C33" s="8">
        <f>SUM(B33,0.01041669)</f>
        <v>0.67708335666666697</v>
      </c>
      <c r="D33" s="7"/>
      <c r="E33" s="7"/>
      <c r="F33" s="7"/>
      <c r="G33" s="10" t="e">
        <f t="shared" si="6"/>
        <v>#NAME?</v>
      </c>
      <c r="H33" s="7" t="e">
        <f t="shared" si="7"/>
        <v>#NAME?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" t="e">
        <f>CONCATENATE("C-",dia,".",O23,)</f>
        <v>#NAME?</v>
      </c>
      <c r="B34" s="8">
        <v>0.66666666666666696</v>
      </c>
      <c r="C34" s="8">
        <f>SUM(B34,0.01041669)</f>
        <v>0.67708335666666697</v>
      </c>
      <c r="D34" s="7"/>
      <c r="E34" s="7"/>
      <c r="F34" s="7"/>
      <c r="G34" s="10" t="e">
        <f t="shared" si="6"/>
        <v>#NAME?</v>
      </c>
      <c r="H34" s="7" t="e">
        <f t="shared" si="7"/>
        <v>#NAME?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" t="e">
        <f>CONCATENATE("C-",dia,".",O24,)</f>
        <v>#NAME?</v>
      </c>
      <c r="B35" s="8">
        <v>0.66666666666666696</v>
      </c>
      <c r="C35" s="8">
        <f>SUM(B35,0.01041669)</f>
        <v>0.67708335666666697</v>
      </c>
      <c r="D35" s="7"/>
      <c r="E35" s="7"/>
      <c r="F35" s="7"/>
      <c r="G35" s="10" t="e">
        <f t="shared" si="6"/>
        <v>#NAME?</v>
      </c>
      <c r="H35" s="7" t="e">
        <f t="shared" si="7"/>
        <v>#NAME?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5" t="s">
        <v>16</v>
      </c>
      <c r="B36" s="7"/>
      <c r="C36" s="7"/>
      <c r="D36" s="95"/>
      <c r="E36" s="95"/>
      <c r="F36" s="95"/>
      <c r="G36" s="10" t="e">
        <f t="shared" si="6"/>
        <v>#NAME?</v>
      </c>
      <c r="H36" s="7" t="e">
        <f t="shared" si="7"/>
        <v>#NAME?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13">
    <mergeCell ref="A2:H2"/>
    <mergeCell ref="B3:C3"/>
    <mergeCell ref="M3:O3"/>
    <mergeCell ref="D9:F9"/>
    <mergeCell ref="D10:H10"/>
    <mergeCell ref="D28:H28"/>
    <mergeCell ref="B30:C30"/>
    <mergeCell ref="D36:F36"/>
    <mergeCell ref="B12:C12"/>
    <mergeCell ref="D18:F18"/>
    <mergeCell ref="A20:H20"/>
    <mergeCell ref="B21:C21"/>
    <mergeCell ref="D27:F27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5"/>
  <sheetViews>
    <sheetView zoomScale="65" zoomScaleNormal="65" workbookViewId="0">
      <selection activeCell="H142" sqref="H142:H145"/>
    </sheetView>
  </sheetViews>
  <sheetFormatPr defaultRowHeight="12.75" x14ac:dyDescent="0.2"/>
  <cols>
    <col min="1" max="1" width="15.5703125" style="59"/>
    <col min="2" max="2" width="8" style="59"/>
    <col min="3" max="3" width="8.42578125" style="59"/>
    <col min="4" max="4" width="43.140625" style="59" customWidth="1"/>
    <col min="5" max="5" width="106.28515625" style="59"/>
    <col min="6" max="6" width="24.28515625" style="59"/>
    <col min="7" max="7" width="11.5703125" style="59"/>
    <col min="8" max="8" width="22" style="59"/>
    <col min="9" max="13" width="11.5703125" style="59"/>
    <col min="14" max="26" width="8.7109375" style="59"/>
    <col min="27" max="1025" width="17.28515625" style="59"/>
    <col min="1026" max="16384" width="9.140625" style="59"/>
  </cols>
  <sheetData>
    <row r="1" spans="1:8" ht="35.450000000000003" customHeight="1" x14ac:dyDescent="0.2">
      <c r="A1" s="57"/>
      <c r="B1" s="58"/>
      <c r="C1" s="58"/>
      <c r="D1" s="58"/>
      <c r="E1" s="58"/>
      <c r="F1" s="58"/>
      <c r="G1" s="58"/>
      <c r="H1" s="58"/>
    </row>
    <row r="2" spans="1:8" ht="37.700000000000003" customHeight="1" x14ac:dyDescent="0.2">
      <c r="A2" s="110" t="s">
        <v>711</v>
      </c>
      <c r="B2" s="110"/>
      <c r="C2" s="110"/>
      <c r="D2" s="110"/>
      <c r="E2" s="110"/>
      <c r="F2" s="110"/>
      <c r="G2" s="110"/>
      <c r="H2" s="110"/>
    </row>
    <row r="3" spans="1:8" ht="35.450000000000003" customHeight="1" x14ac:dyDescent="0.2">
      <c r="A3" s="60"/>
      <c r="B3" s="111" t="s">
        <v>7</v>
      </c>
      <c r="C3" s="111"/>
      <c r="D3" s="61" t="s">
        <v>19</v>
      </c>
      <c r="E3" s="62" t="s">
        <v>8</v>
      </c>
      <c r="F3" s="63" t="s">
        <v>9</v>
      </c>
      <c r="G3" s="62" t="s">
        <v>11</v>
      </c>
      <c r="H3" s="62" t="s">
        <v>712</v>
      </c>
    </row>
    <row r="4" spans="1:8" ht="37.700000000000003" customHeight="1" x14ac:dyDescent="0.2">
      <c r="A4" s="64" t="s">
        <v>20</v>
      </c>
      <c r="B4" s="65">
        <v>0.58333333333333304</v>
      </c>
      <c r="C4" s="65">
        <v>0.59722222222222199</v>
      </c>
      <c r="D4" s="78" t="s">
        <v>713</v>
      </c>
      <c r="E4" s="68" t="s">
        <v>714</v>
      </c>
      <c r="F4" s="114" t="s">
        <v>715</v>
      </c>
      <c r="G4" s="113">
        <v>42660</v>
      </c>
      <c r="H4" s="111" t="s">
        <v>816</v>
      </c>
    </row>
    <row r="5" spans="1:8" ht="37.700000000000003" customHeight="1" x14ac:dyDescent="0.2">
      <c r="A5" s="64" t="s">
        <v>20</v>
      </c>
      <c r="B5" s="65">
        <v>0.59722222222222199</v>
      </c>
      <c r="C5" s="65">
        <v>0.61111111111111105</v>
      </c>
      <c r="D5" s="78" t="s">
        <v>716</v>
      </c>
      <c r="E5" s="68" t="s">
        <v>717</v>
      </c>
      <c r="F5" s="114"/>
      <c r="G5" s="113"/>
      <c r="H5" s="113"/>
    </row>
    <row r="6" spans="1:8" ht="51.4" customHeight="1" x14ac:dyDescent="0.2">
      <c r="A6" s="64" t="s">
        <v>20</v>
      </c>
      <c r="B6" s="65">
        <v>0.59722222222222199</v>
      </c>
      <c r="C6" s="65">
        <v>0.61111111111111105</v>
      </c>
      <c r="D6" s="78" t="s">
        <v>718</v>
      </c>
      <c r="E6" s="68" t="s">
        <v>719</v>
      </c>
      <c r="F6" s="114"/>
      <c r="G6" s="113"/>
      <c r="H6" s="113"/>
    </row>
    <row r="7" spans="1:8" ht="37.700000000000003" customHeight="1" x14ac:dyDescent="0.2">
      <c r="A7" s="69" t="s">
        <v>720</v>
      </c>
      <c r="B7" s="65">
        <v>0.625</v>
      </c>
      <c r="C7" s="65">
        <v>0.65972222222222199</v>
      </c>
      <c r="D7" s="81" t="s">
        <v>721</v>
      </c>
      <c r="E7" s="68" t="s">
        <v>722</v>
      </c>
      <c r="F7" s="114"/>
      <c r="G7" s="113"/>
      <c r="H7" s="113"/>
    </row>
    <row r="8" spans="1:8" ht="35.450000000000003" customHeight="1" x14ac:dyDescent="0.2">
      <c r="A8" s="110"/>
      <c r="B8" s="110"/>
      <c r="C8" s="110"/>
      <c r="D8" s="110"/>
      <c r="E8" s="110"/>
      <c r="F8" s="110"/>
      <c r="G8" s="110"/>
      <c r="H8" s="110"/>
    </row>
    <row r="9" spans="1:8" ht="35.450000000000003" customHeight="1" x14ac:dyDescent="0.2"/>
    <row r="10" spans="1:8" ht="37.700000000000003" customHeight="1" x14ac:dyDescent="0.2">
      <c r="A10" s="110" t="s">
        <v>723</v>
      </c>
      <c r="B10" s="110"/>
      <c r="C10" s="110"/>
      <c r="D10" s="110"/>
      <c r="E10" s="110"/>
      <c r="F10" s="110"/>
      <c r="G10" s="110"/>
      <c r="H10" s="110"/>
    </row>
    <row r="11" spans="1:8" ht="37.700000000000003" customHeight="1" x14ac:dyDescent="0.2">
      <c r="A11" s="60"/>
      <c r="B11" s="111" t="s">
        <v>7</v>
      </c>
      <c r="C11" s="111"/>
      <c r="D11" s="61" t="s">
        <v>19</v>
      </c>
      <c r="E11" s="62" t="s">
        <v>8</v>
      </c>
      <c r="F11" s="63" t="s">
        <v>9</v>
      </c>
      <c r="G11" s="62" t="s">
        <v>11</v>
      </c>
      <c r="H11" s="62" t="s">
        <v>712</v>
      </c>
    </row>
    <row r="12" spans="1:8" ht="37.700000000000003" customHeight="1" x14ac:dyDescent="0.2">
      <c r="A12" s="64" t="s">
        <v>20</v>
      </c>
      <c r="B12" s="65">
        <v>0.66666666666666696</v>
      </c>
      <c r="C12" s="65">
        <v>0.68055555555555602</v>
      </c>
      <c r="D12" s="80" t="s">
        <v>724</v>
      </c>
      <c r="E12" s="83" t="s">
        <v>725</v>
      </c>
      <c r="F12" s="115" t="s">
        <v>726</v>
      </c>
      <c r="G12" s="113">
        <v>42660</v>
      </c>
      <c r="H12" s="111" t="s">
        <v>816</v>
      </c>
    </row>
    <row r="13" spans="1:8" ht="37.700000000000003" customHeight="1" x14ac:dyDescent="0.2">
      <c r="A13" s="69" t="s">
        <v>720</v>
      </c>
      <c r="B13" s="65">
        <v>0.68055555555555602</v>
      </c>
      <c r="C13" s="65">
        <v>0.6875</v>
      </c>
      <c r="D13" s="80" t="s">
        <v>721</v>
      </c>
      <c r="E13" s="84" t="s">
        <v>727</v>
      </c>
      <c r="F13" s="115"/>
      <c r="G13" s="113"/>
      <c r="H13" s="113"/>
    </row>
    <row r="14" spans="1:8" ht="37.700000000000003" customHeight="1" x14ac:dyDescent="0.2">
      <c r="A14" s="64" t="s">
        <v>20</v>
      </c>
      <c r="B14" s="65">
        <v>0.6875</v>
      </c>
      <c r="C14" s="65">
        <v>0.70138888888888895</v>
      </c>
      <c r="D14" s="80" t="s">
        <v>728</v>
      </c>
      <c r="E14" s="83" t="s">
        <v>729</v>
      </c>
      <c r="F14" s="115"/>
      <c r="G14" s="113"/>
      <c r="H14" s="113"/>
    </row>
    <row r="15" spans="1:8" ht="37.700000000000003" customHeight="1" x14ac:dyDescent="0.2">
      <c r="A15" s="69" t="s">
        <v>720</v>
      </c>
      <c r="B15" s="65">
        <v>0.70138888888888895</v>
      </c>
      <c r="C15" s="65">
        <v>0.70833333333333304</v>
      </c>
      <c r="D15" s="80" t="s">
        <v>721</v>
      </c>
      <c r="E15" s="84" t="s">
        <v>727</v>
      </c>
      <c r="F15" s="115"/>
      <c r="G15" s="113"/>
      <c r="H15" s="113"/>
    </row>
    <row r="16" spans="1:8" ht="52.5" customHeight="1" x14ac:dyDescent="0.2">
      <c r="A16" s="64" t="s">
        <v>20</v>
      </c>
      <c r="B16" s="65">
        <v>0.70833333333333304</v>
      </c>
      <c r="C16" s="65">
        <v>0.72222222222222199</v>
      </c>
      <c r="D16" s="78" t="s">
        <v>718</v>
      </c>
      <c r="E16" s="84" t="s">
        <v>719</v>
      </c>
      <c r="F16" s="115"/>
      <c r="G16" s="113"/>
      <c r="H16" s="113"/>
    </row>
    <row r="17" spans="1:8" ht="37.700000000000003" customHeight="1" x14ac:dyDescent="0.2">
      <c r="A17" s="69" t="s">
        <v>720</v>
      </c>
      <c r="B17" s="65">
        <v>0.72222222222222199</v>
      </c>
      <c r="C17" s="65">
        <v>0.72916666666666696</v>
      </c>
      <c r="D17" s="80" t="s">
        <v>721</v>
      </c>
      <c r="E17" s="84" t="s">
        <v>727</v>
      </c>
      <c r="F17" s="115"/>
      <c r="G17" s="113"/>
      <c r="H17" s="113"/>
    </row>
    <row r="18" spans="1:8" ht="35.450000000000003" customHeight="1" x14ac:dyDescent="0.2">
      <c r="A18" s="110"/>
      <c r="B18" s="110"/>
      <c r="C18" s="110"/>
      <c r="D18" s="110"/>
      <c r="E18" s="110"/>
      <c r="F18" s="110"/>
      <c r="G18" s="110"/>
      <c r="H18" s="110"/>
    </row>
    <row r="19" spans="1:8" ht="35.450000000000003" customHeight="1" x14ac:dyDescent="0.2"/>
    <row r="20" spans="1:8" ht="37.700000000000003" customHeight="1" x14ac:dyDescent="0.2">
      <c r="A20" s="110" t="s">
        <v>730</v>
      </c>
      <c r="B20" s="110"/>
      <c r="C20" s="110"/>
      <c r="D20" s="110"/>
      <c r="E20" s="110"/>
      <c r="F20" s="110"/>
      <c r="G20" s="110"/>
      <c r="H20" s="110"/>
    </row>
    <row r="21" spans="1:8" ht="37.700000000000003" customHeight="1" x14ac:dyDescent="0.2">
      <c r="A21" s="60"/>
      <c r="B21" s="111" t="s">
        <v>7</v>
      </c>
      <c r="C21" s="111"/>
      <c r="D21" s="61" t="s">
        <v>19</v>
      </c>
      <c r="E21" s="62" t="s">
        <v>8</v>
      </c>
      <c r="F21" s="63" t="s">
        <v>9</v>
      </c>
      <c r="G21" s="62" t="s">
        <v>11</v>
      </c>
      <c r="H21" s="62" t="s">
        <v>712</v>
      </c>
    </row>
    <row r="22" spans="1:8" ht="37.700000000000003" customHeight="1" x14ac:dyDescent="0.2">
      <c r="A22" s="64" t="s">
        <v>20</v>
      </c>
      <c r="B22" s="65">
        <f>TIME(8,0,0)</f>
        <v>0.33333333333333331</v>
      </c>
      <c r="C22" s="65">
        <f>B22+TIME(0,20,0)</f>
        <v>0.34722222222222221</v>
      </c>
      <c r="D22" s="82" t="s">
        <v>731</v>
      </c>
      <c r="E22" s="85" t="s">
        <v>732</v>
      </c>
      <c r="F22" s="112" t="s">
        <v>733</v>
      </c>
      <c r="G22" s="113">
        <v>42661</v>
      </c>
      <c r="H22" s="111" t="s">
        <v>816</v>
      </c>
    </row>
    <row r="23" spans="1:8" ht="37.700000000000003" customHeight="1" x14ac:dyDescent="0.2">
      <c r="A23" s="69" t="s">
        <v>720</v>
      </c>
      <c r="B23" s="65">
        <f>C22</f>
        <v>0.34722222222222221</v>
      </c>
      <c r="C23" s="65">
        <f>B23+TIME(0,10,0)</f>
        <v>0.35416666666666663</v>
      </c>
      <c r="D23" s="80" t="s">
        <v>721</v>
      </c>
      <c r="E23" s="84" t="s">
        <v>826</v>
      </c>
      <c r="F23" s="112"/>
      <c r="G23" s="113"/>
      <c r="H23" s="113"/>
    </row>
    <row r="24" spans="1:8" ht="37.700000000000003" customHeight="1" x14ac:dyDescent="0.2">
      <c r="A24" s="64" t="s">
        <v>20</v>
      </c>
      <c r="B24" s="65">
        <f>C23</f>
        <v>0.35416666666666663</v>
      </c>
      <c r="C24" s="65">
        <f>B24+TIME(0,20,0)</f>
        <v>0.36805555555555552</v>
      </c>
      <c r="D24" s="80" t="s">
        <v>734</v>
      </c>
      <c r="E24" s="83" t="s">
        <v>735</v>
      </c>
      <c r="F24" s="112"/>
      <c r="G24" s="113"/>
      <c r="H24" s="113"/>
    </row>
    <row r="25" spans="1:8" ht="37.700000000000003" customHeight="1" x14ac:dyDescent="0.2">
      <c r="A25" s="69" t="s">
        <v>720</v>
      </c>
      <c r="B25" s="65">
        <f>C24</f>
        <v>0.36805555555555552</v>
      </c>
      <c r="C25" s="65">
        <f>B25+TIME(0,20,0)</f>
        <v>0.38194444444444442</v>
      </c>
      <c r="D25" s="80" t="s">
        <v>721</v>
      </c>
      <c r="E25" s="84" t="s">
        <v>826</v>
      </c>
      <c r="F25" s="112"/>
      <c r="G25" s="113"/>
      <c r="H25" s="113"/>
    </row>
    <row r="26" spans="1:8" ht="37.700000000000003" customHeight="1" x14ac:dyDescent="0.2">
      <c r="A26" s="64" t="s">
        <v>20</v>
      </c>
      <c r="B26" s="65">
        <f>C25</f>
        <v>0.38194444444444442</v>
      </c>
      <c r="C26" s="65">
        <f>B26+TIME(0,10,0)</f>
        <v>0.38888888888888884</v>
      </c>
      <c r="D26" s="78" t="s">
        <v>736</v>
      </c>
      <c r="E26" s="86" t="s">
        <v>737</v>
      </c>
      <c r="F26" s="112"/>
      <c r="G26" s="113"/>
      <c r="H26" s="113"/>
    </row>
    <row r="27" spans="1:8" ht="37.700000000000003" customHeight="1" x14ac:dyDescent="0.2">
      <c r="A27" s="69" t="s">
        <v>720</v>
      </c>
      <c r="B27" s="65">
        <f>C26</f>
        <v>0.38888888888888884</v>
      </c>
      <c r="C27" s="65">
        <f>B27+TIME(0,10,0)</f>
        <v>0.39583333333333326</v>
      </c>
      <c r="D27" s="80" t="s">
        <v>721</v>
      </c>
      <c r="E27" s="84" t="s">
        <v>826</v>
      </c>
      <c r="F27" s="112"/>
      <c r="G27" s="113"/>
      <c r="H27" s="113"/>
    </row>
    <row r="28" spans="1:8" ht="35.450000000000003" customHeight="1" x14ac:dyDescent="0.2">
      <c r="A28" s="110"/>
      <c r="B28" s="110"/>
      <c r="C28" s="110"/>
      <c r="D28" s="110"/>
      <c r="E28" s="110"/>
      <c r="F28" s="110"/>
      <c r="G28" s="110"/>
      <c r="H28" s="110"/>
    </row>
    <row r="29" spans="1:8" ht="35.450000000000003" customHeight="1" x14ac:dyDescent="0.2"/>
    <row r="30" spans="1:8" ht="37.700000000000003" customHeight="1" x14ac:dyDescent="0.2">
      <c r="A30" s="110" t="s">
        <v>738</v>
      </c>
      <c r="B30" s="110"/>
      <c r="C30" s="110"/>
      <c r="D30" s="110"/>
      <c r="E30" s="110"/>
      <c r="F30" s="110"/>
      <c r="G30" s="110"/>
      <c r="H30" s="110"/>
    </row>
    <row r="31" spans="1:8" ht="37.700000000000003" customHeight="1" x14ac:dyDescent="0.2">
      <c r="A31" s="60"/>
      <c r="B31" s="111" t="s">
        <v>7</v>
      </c>
      <c r="C31" s="111"/>
      <c r="D31" s="61" t="s">
        <v>19</v>
      </c>
      <c r="E31" s="62" t="s">
        <v>8</v>
      </c>
      <c r="F31" s="63" t="s">
        <v>9</v>
      </c>
      <c r="G31" s="62" t="s">
        <v>11</v>
      </c>
      <c r="H31" s="62" t="s">
        <v>712</v>
      </c>
    </row>
    <row r="32" spans="1:8" ht="52.5" customHeight="1" x14ac:dyDescent="0.2">
      <c r="A32" s="64" t="s">
        <v>20</v>
      </c>
      <c r="B32" s="65">
        <f>TIME(10,10,0)</f>
        <v>0.4236111111111111</v>
      </c>
      <c r="C32" s="65">
        <f>B32+TIME(0,20,0)</f>
        <v>0.4375</v>
      </c>
      <c r="D32" s="81" t="s">
        <v>739</v>
      </c>
      <c r="E32" s="87" t="s">
        <v>290</v>
      </c>
      <c r="F32" s="111" t="s">
        <v>740</v>
      </c>
      <c r="G32" s="113">
        <v>42661</v>
      </c>
      <c r="H32" s="111" t="s">
        <v>816</v>
      </c>
    </row>
    <row r="33" spans="1:8" ht="37.700000000000003" customHeight="1" x14ac:dyDescent="0.2">
      <c r="A33" s="69" t="s">
        <v>720</v>
      </c>
      <c r="B33" s="65">
        <f>C32</f>
        <v>0.4375</v>
      </c>
      <c r="C33" s="65">
        <f>B33+TIME(0,10,0)</f>
        <v>0.44444444444444442</v>
      </c>
      <c r="D33" s="81" t="s">
        <v>721</v>
      </c>
      <c r="E33" s="88" t="s">
        <v>741</v>
      </c>
      <c r="F33" s="111"/>
      <c r="G33" s="113"/>
      <c r="H33" s="113"/>
    </row>
    <row r="34" spans="1:8" ht="37.700000000000003" customHeight="1" x14ac:dyDescent="0.2">
      <c r="A34" s="64" t="s">
        <v>20</v>
      </c>
      <c r="B34" s="65">
        <f>C33</f>
        <v>0.44444444444444442</v>
      </c>
      <c r="C34" s="65">
        <f>B34+TIME(0,20,0)</f>
        <v>0.45833333333333331</v>
      </c>
      <c r="D34" s="81" t="s">
        <v>742</v>
      </c>
      <c r="E34" s="88" t="s">
        <v>743</v>
      </c>
      <c r="F34" s="111"/>
      <c r="G34" s="113"/>
      <c r="H34" s="113"/>
    </row>
    <row r="35" spans="1:8" ht="37.700000000000003" customHeight="1" x14ac:dyDescent="0.2">
      <c r="A35" s="69" t="s">
        <v>720</v>
      </c>
      <c r="B35" s="65">
        <f>C34</f>
        <v>0.45833333333333331</v>
      </c>
      <c r="C35" s="65">
        <f>B35+TIME(0,20,0)</f>
        <v>0.47222222222222221</v>
      </c>
      <c r="D35" s="81" t="s">
        <v>721</v>
      </c>
      <c r="E35" s="88" t="s">
        <v>741</v>
      </c>
      <c r="F35" s="111"/>
      <c r="G35" s="113"/>
      <c r="H35" s="113"/>
    </row>
    <row r="36" spans="1:8" ht="37.700000000000003" customHeight="1" x14ac:dyDescent="0.2">
      <c r="A36" s="64" t="s">
        <v>20</v>
      </c>
      <c r="B36" s="65">
        <f>C35</f>
        <v>0.47222222222222221</v>
      </c>
      <c r="C36" s="65">
        <f>B36+TIME(0,10,0)</f>
        <v>0.47916666666666663</v>
      </c>
      <c r="D36" s="81" t="s">
        <v>744</v>
      </c>
      <c r="E36" s="88"/>
      <c r="F36" s="111"/>
      <c r="G36" s="113"/>
      <c r="H36" s="113"/>
    </row>
    <row r="37" spans="1:8" ht="37.700000000000003" customHeight="1" x14ac:dyDescent="0.2">
      <c r="A37" s="69" t="s">
        <v>720</v>
      </c>
      <c r="B37" s="65">
        <f>C36</f>
        <v>0.47916666666666663</v>
      </c>
      <c r="C37" s="65">
        <f>B37+TIME(0,10,0)</f>
        <v>0.48611111111111105</v>
      </c>
      <c r="D37" s="81" t="s">
        <v>721</v>
      </c>
      <c r="E37" s="88" t="s">
        <v>741</v>
      </c>
      <c r="F37" s="111"/>
      <c r="G37" s="113"/>
      <c r="H37" s="113"/>
    </row>
    <row r="38" spans="1:8" ht="35.450000000000003" customHeight="1" x14ac:dyDescent="0.2">
      <c r="A38" s="110"/>
      <c r="B38" s="110"/>
      <c r="C38" s="110"/>
      <c r="D38" s="110"/>
      <c r="E38" s="110"/>
      <c r="F38" s="110"/>
      <c r="G38" s="110"/>
      <c r="H38" s="110"/>
    </row>
    <row r="39" spans="1:8" ht="35.450000000000003" customHeight="1" x14ac:dyDescent="0.2"/>
    <row r="40" spans="1:8" ht="37.700000000000003" customHeight="1" x14ac:dyDescent="0.2">
      <c r="A40" s="110" t="s">
        <v>745</v>
      </c>
      <c r="B40" s="110"/>
      <c r="C40" s="110"/>
      <c r="D40" s="110"/>
      <c r="E40" s="110"/>
      <c r="F40" s="110"/>
      <c r="G40" s="110"/>
      <c r="H40" s="110"/>
    </row>
    <row r="41" spans="1:8" ht="37.700000000000003" customHeight="1" x14ac:dyDescent="0.2">
      <c r="A41" s="60"/>
      <c r="B41" s="111" t="s">
        <v>7</v>
      </c>
      <c r="C41" s="111"/>
      <c r="D41" s="61" t="s">
        <v>19</v>
      </c>
      <c r="E41" s="62" t="s">
        <v>8</v>
      </c>
      <c r="F41" s="63" t="s">
        <v>9</v>
      </c>
      <c r="G41" s="62" t="s">
        <v>11</v>
      </c>
      <c r="H41" s="62" t="s">
        <v>712</v>
      </c>
    </row>
    <row r="42" spans="1:8" ht="37.700000000000003" customHeight="1" x14ac:dyDescent="0.2">
      <c r="A42" s="64" t="s">
        <v>20</v>
      </c>
      <c r="B42" s="65">
        <f>TIME(14,0,0)</f>
        <v>0.58333333333333337</v>
      </c>
      <c r="C42" s="65">
        <f t="shared" ref="C42:C47" si="0">B42+TIME(0,20,0)</f>
        <v>0.59722222222222221</v>
      </c>
      <c r="D42" s="79" t="s">
        <v>746</v>
      </c>
      <c r="E42" s="84"/>
      <c r="F42" s="112" t="s">
        <v>715</v>
      </c>
      <c r="G42" s="113">
        <v>42661</v>
      </c>
      <c r="H42" s="111" t="s">
        <v>816</v>
      </c>
    </row>
    <row r="43" spans="1:8" ht="52.5" customHeight="1" x14ac:dyDescent="0.2">
      <c r="A43" s="64" t="s">
        <v>20</v>
      </c>
      <c r="B43" s="65">
        <f>C42</f>
        <v>0.59722222222222221</v>
      </c>
      <c r="C43" s="65">
        <f t="shared" si="0"/>
        <v>0.61111111111111105</v>
      </c>
      <c r="D43" s="79" t="s">
        <v>747</v>
      </c>
      <c r="E43" s="84" t="s">
        <v>748</v>
      </c>
      <c r="F43" s="112"/>
      <c r="G43" s="113"/>
      <c r="H43" s="113"/>
    </row>
    <row r="44" spans="1:8" ht="37.700000000000003" customHeight="1" x14ac:dyDescent="0.2">
      <c r="A44" s="64" t="s">
        <v>20</v>
      </c>
      <c r="B44" s="65">
        <f>C43</f>
        <v>0.61111111111111105</v>
      </c>
      <c r="C44" s="65">
        <f t="shared" si="0"/>
        <v>0.62499999999999989</v>
      </c>
      <c r="D44" s="79" t="s">
        <v>749</v>
      </c>
      <c r="E44" s="89"/>
      <c r="F44" s="112"/>
      <c r="G44" s="113"/>
      <c r="H44" s="113"/>
    </row>
    <row r="45" spans="1:8" ht="37.700000000000003" customHeight="1" x14ac:dyDescent="0.2">
      <c r="A45" s="64" t="s">
        <v>20</v>
      </c>
      <c r="B45" s="65">
        <f>C44</f>
        <v>0.62499999999999989</v>
      </c>
      <c r="C45" s="65">
        <f t="shared" si="0"/>
        <v>0.63888888888888873</v>
      </c>
      <c r="D45" s="79" t="s">
        <v>750</v>
      </c>
      <c r="E45" s="84"/>
      <c r="F45" s="112"/>
      <c r="G45" s="113"/>
      <c r="H45" s="113"/>
    </row>
    <row r="46" spans="1:8" ht="37.700000000000003" customHeight="1" x14ac:dyDescent="0.2">
      <c r="A46" s="64" t="s">
        <v>20</v>
      </c>
      <c r="B46" s="65">
        <f>C45</f>
        <v>0.63888888888888873</v>
      </c>
      <c r="C46" s="65">
        <f t="shared" si="0"/>
        <v>0.65277777777777757</v>
      </c>
      <c r="D46" s="79" t="s">
        <v>751</v>
      </c>
      <c r="E46" s="84"/>
      <c r="F46" s="112"/>
      <c r="G46" s="113"/>
      <c r="H46" s="113"/>
    </row>
    <row r="47" spans="1:8" ht="37.700000000000003" customHeight="1" x14ac:dyDescent="0.2">
      <c r="A47" s="69" t="s">
        <v>720</v>
      </c>
      <c r="B47" s="65">
        <f>C46</f>
        <v>0.65277777777777757</v>
      </c>
      <c r="C47" s="65">
        <f t="shared" si="0"/>
        <v>0.66666666666666641</v>
      </c>
      <c r="D47" s="80" t="s">
        <v>721</v>
      </c>
      <c r="E47" s="84" t="s">
        <v>752</v>
      </c>
      <c r="F47" s="112"/>
      <c r="G47" s="113"/>
      <c r="H47" s="113"/>
    </row>
    <row r="48" spans="1:8" ht="35.450000000000003" customHeight="1" x14ac:dyDescent="0.2">
      <c r="A48" s="110"/>
      <c r="B48" s="110"/>
      <c r="C48" s="110"/>
      <c r="D48" s="110"/>
      <c r="E48" s="110"/>
      <c r="F48" s="110"/>
      <c r="G48" s="110"/>
      <c r="H48" s="110"/>
    </row>
    <row r="49" spans="1:8" ht="35.450000000000003" customHeight="1" x14ac:dyDescent="0.2"/>
    <row r="50" spans="1:8" ht="37.700000000000003" customHeight="1" x14ac:dyDescent="0.2">
      <c r="A50" s="110" t="s">
        <v>753</v>
      </c>
      <c r="B50" s="110"/>
      <c r="C50" s="110"/>
      <c r="D50" s="110"/>
      <c r="E50" s="110"/>
      <c r="F50" s="110"/>
      <c r="G50" s="110"/>
      <c r="H50" s="110"/>
    </row>
    <row r="51" spans="1:8" ht="37.700000000000003" customHeight="1" x14ac:dyDescent="0.2">
      <c r="A51" s="60"/>
      <c r="B51" s="111" t="s">
        <v>7</v>
      </c>
      <c r="C51" s="111"/>
      <c r="D51" s="61" t="s">
        <v>19</v>
      </c>
      <c r="E51" s="62" t="s">
        <v>8</v>
      </c>
      <c r="F51" s="63" t="s">
        <v>9</v>
      </c>
      <c r="G51" s="62" t="s">
        <v>11</v>
      </c>
      <c r="H51" s="62" t="s">
        <v>712</v>
      </c>
    </row>
    <row r="52" spans="1:8" ht="51.4" customHeight="1" x14ac:dyDescent="0.2">
      <c r="A52" s="64" t="s">
        <v>20</v>
      </c>
      <c r="B52" s="65">
        <f>TIME(16,10,0)</f>
        <v>0.67361111111111116</v>
      </c>
      <c r="C52" s="65">
        <f>B52+TIME(0,20,0)</f>
        <v>0.6875</v>
      </c>
      <c r="D52" s="78" t="s">
        <v>754</v>
      </c>
      <c r="E52" s="84" t="s">
        <v>755</v>
      </c>
      <c r="F52" s="111" t="s">
        <v>756</v>
      </c>
      <c r="G52" s="113">
        <v>42661</v>
      </c>
      <c r="H52" s="111" t="s">
        <v>816</v>
      </c>
    </row>
    <row r="53" spans="1:8" ht="37.700000000000003" customHeight="1" x14ac:dyDescent="0.2">
      <c r="A53" s="64" t="s">
        <v>20</v>
      </c>
      <c r="B53" s="65">
        <f>C52</f>
        <v>0.6875</v>
      </c>
      <c r="C53" s="65">
        <f>B53+TIME(0,20,0)</f>
        <v>0.70138888888888884</v>
      </c>
      <c r="D53" s="78" t="s">
        <v>757</v>
      </c>
      <c r="E53" s="84" t="s">
        <v>758</v>
      </c>
      <c r="F53" s="111"/>
      <c r="G53" s="113"/>
      <c r="H53" s="113"/>
    </row>
    <row r="54" spans="1:8" ht="37.700000000000003" customHeight="1" x14ac:dyDescent="0.2">
      <c r="A54" s="64" t="s">
        <v>20</v>
      </c>
      <c r="B54" s="65">
        <f>C53</f>
        <v>0.70138888888888884</v>
      </c>
      <c r="C54" s="65">
        <f>B54+TIME(0,20,0)</f>
        <v>0.71527777777777768</v>
      </c>
      <c r="D54" s="78" t="s">
        <v>759</v>
      </c>
      <c r="E54" s="84" t="s">
        <v>760</v>
      </c>
      <c r="F54" s="111"/>
      <c r="G54" s="113"/>
      <c r="H54" s="113"/>
    </row>
    <row r="55" spans="1:8" ht="37.700000000000003" customHeight="1" x14ac:dyDescent="0.2">
      <c r="A55" s="69" t="s">
        <v>720</v>
      </c>
      <c r="B55" s="65">
        <f>C54</f>
        <v>0.71527777777777768</v>
      </c>
      <c r="C55" s="65">
        <f>B55+TIME(0,30,0)</f>
        <v>0.73611111111111105</v>
      </c>
      <c r="D55" s="78" t="s">
        <v>721</v>
      </c>
      <c r="E55" s="84" t="s">
        <v>761</v>
      </c>
      <c r="F55" s="111"/>
      <c r="G55" s="113"/>
      <c r="H55" s="113"/>
    </row>
    <row r="56" spans="1:8" ht="35.450000000000003" customHeight="1" x14ac:dyDescent="0.2">
      <c r="A56" s="110"/>
      <c r="B56" s="110"/>
      <c r="C56" s="110"/>
      <c r="D56" s="110"/>
      <c r="E56" s="110"/>
      <c r="F56" s="110"/>
      <c r="G56" s="110"/>
      <c r="H56" s="110"/>
    </row>
    <row r="57" spans="1:8" ht="35.450000000000003" customHeight="1" x14ac:dyDescent="0.2"/>
    <row r="58" spans="1:8" ht="37.700000000000003" customHeight="1" x14ac:dyDescent="0.2">
      <c r="A58" s="110" t="s">
        <v>762</v>
      </c>
      <c r="B58" s="110"/>
      <c r="C58" s="110"/>
      <c r="D58" s="110"/>
      <c r="E58" s="110"/>
      <c r="F58" s="110"/>
      <c r="G58" s="110"/>
      <c r="H58" s="110"/>
    </row>
    <row r="59" spans="1:8" ht="37.700000000000003" customHeight="1" x14ac:dyDescent="0.2">
      <c r="A59" s="60"/>
      <c r="B59" s="111" t="s">
        <v>7</v>
      </c>
      <c r="C59" s="111"/>
      <c r="D59" s="61" t="s">
        <v>19</v>
      </c>
      <c r="E59" s="62" t="s">
        <v>8</v>
      </c>
      <c r="F59" s="63" t="s">
        <v>9</v>
      </c>
      <c r="G59" s="62" t="s">
        <v>11</v>
      </c>
      <c r="H59" s="62" t="s">
        <v>712</v>
      </c>
    </row>
    <row r="60" spans="1:8" ht="37.700000000000003" customHeight="1" x14ac:dyDescent="0.2">
      <c r="A60" s="64" t="s">
        <v>20</v>
      </c>
      <c r="B60" s="65">
        <f>TIME(8,30,0)</f>
        <v>0.35416666666666669</v>
      </c>
      <c r="C60" s="65">
        <f>B60+TIME(0,20,0)</f>
        <v>0.36805555555555558</v>
      </c>
      <c r="D60" s="78" t="s">
        <v>763</v>
      </c>
      <c r="E60" s="84" t="s">
        <v>764</v>
      </c>
      <c r="F60" s="112" t="s">
        <v>765</v>
      </c>
      <c r="G60" s="113">
        <v>42662</v>
      </c>
      <c r="H60" s="111" t="s">
        <v>816</v>
      </c>
    </row>
    <row r="61" spans="1:8" ht="50.25" customHeight="1" x14ac:dyDescent="0.2">
      <c r="A61" s="64" t="s">
        <v>20</v>
      </c>
      <c r="B61" s="65">
        <f>C60</f>
        <v>0.36805555555555558</v>
      </c>
      <c r="C61" s="65">
        <f>B61+TIME(0,20,0)</f>
        <v>0.38194444444444448</v>
      </c>
      <c r="D61" s="78" t="s">
        <v>766</v>
      </c>
      <c r="E61" s="84" t="s">
        <v>767</v>
      </c>
      <c r="F61" s="112"/>
      <c r="G61" s="113"/>
      <c r="H61" s="113"/>
    </row>
    <row r="62" spans="1:8" ht="37.700000000000003" customHeight="1" x14ac:dyDescent="0.2">
      <c r="A62" s="64" t="s">
        <v>20</v>
      </c>
      <c r="B62" s="65">
        <f>C61</f>
        <v>0.38194444444444448</v>
      </c>
      <c r="C62" s="65">
        <f>B62+TIME(0,20,0)</f>
        <v>0.39583333333333337</v>
      </c>
      <c r="D62" s="78" t="s">
        <v>768</v>
      </c>
      <c r="E62" s="84" t="s">
        <v>827</v>
      </c>
      <c r="F62" s="112"/>
      <c r="G62" s="113"/>
      <c r="H62" s="113"/>
    </row>
    <row r="63" spans="1:8" ht="51.4" customHeight="1" x14ac:dyDescent="0.2">
      <c r="A63" s="64" t="s">
        <v>20</v>
      </c>
      <c r="B63" s="65">
        <f>C62</f>
        <v>0.39583333333333337</v>
      </c>
      <c r="C63" s="65">
        <f>B63+TIME(0,20,0)</f>
        <v>0.40972222222222227</v>
      </c>
      <c r="D63" s="78" t="s">
        <v>769</v>
      </c>
      <c r="E63" s="84" t="s">
        <v>828</v>
      </c>
      <c r="F63" s="112"/>
      <c r="G63" s="113"/>
      <c r="H63" s="113"/>
    </row>
    <row r="64" spans="1:8" ht="37.700000000000003" customHeight="1" x14ac:dyDescent="0.2">
      <c r="A64" s="69" t="s">
        <v>720</v>
      </c>
      <c r="B64" s="65">
        <f>C63</f>
        <v>0.40972222222222227</v>
      </c>
      <c r="C64" s="65">
        <f>B64+TIME(0,10,0)</f>
        <v>0.41666666666666669</v>
      </c>
      <c r="D64" s="78" t="s">
        <v>721</v>
      </c>
      <c r="E64" s="84" t="s">
        <v>770</v>
      </c>
      <c r="F64" s="112"/>
      <c r="G64" s="113"/>
      <c r="H64" s="113"/>
    </row>
    <row r="65" spans="1:8" ht="35.450000000000003" customHeight="1" x14ac:dyDescent="0.2">
      <c r="A65" s="110"/>
      <c r="B65" s="110"/>
      <c r="C65" s="110"/>
      <c r="D65" s="110"/>
      <c r="E65" s="110"/>
      <c r="F65" s="110"/>
      <c r="G65" s="110"/>
      <c r="H65" s="110"/>
    </row>
    <row r="66" spans="1:8" ht="35.450000000000003" customHeight="1" x14ac:dyDescent="0.2"/>
    <row r="67" spans="1:8" ht="37.700000000000003" customHeight="1" x14ac:dyDescent="0.2">
      <c r="A67" s="110" t="s">
        <v>771</v>
      </c>
      <c r="B67" s="110"/>
      <c r="C67" s="110"/>
      <c r="D67" s="110"/>
      <c r="E67" s="110"/>
      <c r="F67" s="110"/>
      <c r="G67" s="110"/>
      <c r="H67" s="110"/>
    </row>
    <row r="68" spans="1:8" ht="37.700000000000003" customHeight="1" x14ac:dyDescent="0.2">
      <c r="A68" s="60"/>
      <c r="B68" s="111" t="s">
        <v>7</v>
      </c>
      <c r="C68" s="111"/>
      <c r="D68" s="61" t="s">
        <v>19</v>
      </c>
      <c r="E68" s="62" t="s">
        <v>8</v>
      </c>
      <c r="F68" s="63" t="s">
        <v>9</v>
      </c>
      <c r="G68" s="62" t="s">
        <v>11</v>
      </c>
      <c r="H68" s="62" t="s">
        <v>712</v>
      </c>
    </row>
    <row r="69" spans="1:8" ht="50.25" customHeight="1" x14ac:dyDescent="0.2">
      <c r="A69" s="64" t="s">
        <v>20</v>
      </c>
      <c r="B69" s="65">
        <f>TIME(10,10,0)</f>
        <v>0.4236111111111111</v>
      </c>
      <c r="C69" s="65">
        <f>B69+TIME(0,20,0)</f>
        <v>0.4375</v>
      </c>
      <c r="D69" s="78" t="s">
        <v>772</v>
      </c>
      <c r="E69" s="84" t="s">
        <v>829</v>
      </c>
      <c r="F69" s="112" t="s">
        <v>765</v>
      </c>
      <c r="G69" s="113">
        <v>42662</v>
      </c>
      <c r="H69" s="111" t="s">
        <v>816</v>
      </c>
    </row>
    <row r="70" spans="1:8" ht="37.700000000000003" customHeight="1" x14ac:dyDescent="0.2">
      <c r="A70" s="69" t="s">
        <v>720</v>
      </c>
      <c r="B70" s="65">
        <f>C69</f>
        <v>0.4375</v>
      </c>
      <c r="C70" s="65">
        <f>B70+TIME(0,10,0)</f>
        <v>0.44444444444444442</v>
      </c>
      <c r="D70" s="78" t="s">
        <v>721</v>
      </c>
      <c r="E70" s="84" t="s">
        <v>773</v>
      </c>
      <c r="F70" s="112"/>
      <c r="G70" s="113"/>
      <c r="H70" s="113"/>
    </row>
    <row r="71" spans="1:8" ht="52.5" customHeight="1" x14ac:dyDescent="0.2">
      <c r="A71" s="64" t="s">
        <v>20</v>
      </c>
      <c r="B71" s="65">
        <f>C70</f>
        <v>0.44444444444444442</v>
      </c>
      <c r="C71" s="65">
        <f>B71+TIME(0,20,0)</f>
        <v>0.45833333333333331</v>
      </c>
      <c r="D71" s="78" t="s">
        <v>774</v>
      </c>
      <c r="E71" s="84" t="s">
        <v>775</v>
      </c>
      <c r="F71" s="112"/>
      <c r="G71" s="113"/>
      <c r="H71" s="113"/>
    </row>
    <row r="72" spans="1:8" ht="37.700000000000003" customHeight="1" x14ac:dyDescent="0.2">
      <c r="A72" s="69" t="s">
        <v>720</v>
      </c>
      <c r="B72" s="65">
        <f>C71</f>
        <v>0.45833333333333331</v>
      </c>
      <c r="C72" s="65">
        <f>B72+TIME(0,10,0)</f>
        <v>0.46527777777777773</v>
      </c>
      <c r="D72" s="78" t="s">
        <v>721</v>
      </c>
      <c r="E72" s="84" t="s">
        <v>776</v>
      </c>
      <c r="F72" s="112"/>
      <c r="G72" s="113"/>
      <c r="H72" s="113"/>
    </row>
    <row r="73" spans="1:8" ht="35.450000000000003" customHeight="1" x14ac:dyDescent="0.2">
      <c r="A73" s="110"/>
      <c r="B73" s="110"/>
      <c r="C73" s="110"/>
      <c r="D73" s="110"/>
      <c r="E73" s="110"/>
      <c r="F73" s="110"/>
      <c r="G73" s="110"/>
      <c r="H73" s="110"/>
    </row>
    <row r="74" spans="1:8" ht="35.450000000000003" customHeight="1" x14ac:dyDescent="0.2"/>
    <row r="75" spans="1:8" ht="37.700000000000003" customHeight="1" x14ac:dyDescent="0.2">
      <c r="A75" s="110" t="s">
        <v>777</v>
      </c>
      <c r="B75" s="110"/>
      <c r="C75" s="110"/>
      <c r="D75" s="110"/>
      <c r="E75" s="110"/>
      <c r="F75" s="110"/>
      <c r="G75" s="110"/>
      <c r="H75" s="110"/>
    </row>
    <row r="76" spans="1:8" ht="37.700000000000003" customHeight="1" x14ac:dyDescent="0.2">
      <c r="A76" s="60"/>
      <c r="B76" s="111" t="s">
        <v>7</v>
      </c>
      <c r="C76" s="111"/>
      <c r="D76" s="61" t="s">
        <v>19</v>
      </c>
      <c r="E76" s="62" t="s">
        <v>8</v>
      </c>
      <c r="F76" s="63" t="s">
        <v>9</v>
      </c>
      <c r="G76" s="62" t="s">
        <v>11</v>
      </c>
      <c r="H76" s="62" t="s">
        <v>712</v>
      </c>
    </row>
    <row r="77" spans="1:8" ht="37.700000000000003" customHeight="1" x14ac:dyDescent="0.2">
      <c r="A77" s="64" t="s">
        <v>20</v>
      </c>
      <c r="B77" s="65">
        <f>TIME(14,0,0)</f>
        <v>0.58333333333333337</v>
      </c>
      <c r="C77" s="65">
        <f>B77+TIME(0,30,0)</f>
        <v>0.60416666666666674</v>
      </c>
      <c r="D77" s="72" t="s">
        <v>778</v>
      </c>
      <c r="E77" s="90"/>
      <c r="F77" s="111"/>
      <c r="G77" s="113">
        <v>42662</v>
      </c>
      <c r="H77" s="111" t="s">
        <v>816</v>
      </c>
    </row>
    <row r="78" spans="1:8" ht="37.700000000000003" customHeight="1" x14ac:dyDescent="0.2">
      <c r="A78" s="64" t="s">
        <v>20</v>
      </c>
      <c r="B78" s="65">
        <f>C77</f>
        <v>0.60416666666666674</v>
      </c>
      <c r="C78" s="65">
        <f>B78+TIME(0,30,0)</f>
        <v>0.62500000000000011</v>
      </c>
      <c r="D78" s="74" t="s">
        <v>779</v>
      </c>
      <c r="E78" s="83"/>
      <c r="F78" s="111"/>
      <c r="G78" s="113"/>
      <c r="H78" s="113"/>
    </row>
    <row r="79" spans="1:8" ht="37.700000000000003" customHeight="1" x14ac:dyDescent="0.2">
      <c r="A79" s="64" t="s">
        <v>20</v>
      </c>
      <c r="B79" s="65">
        <f>C78</f>
        <v>0.62500000000000011</v>
      </c>
      <c r="C79" s="65">
        <f>B79+TIME(0,30,0)</f>
        <v>0.64583333333333348</v>
      </c>
      <c r="D79" s="74" t="s">
        <v>780</v>
      </c>
      <c r="E79" s="84" t="s">
        <v>817</v>
      </c>
      <c r="F79" s="111"/>
      <c r="G79" s="113"/>
      <c r="H79" s="113"/>
    </row>
    <row r="80" spans="1:8" ht="35.450000000000003" customHeight="1" x14ac:dyDescent="0.2">
      <c r="A80" s="110"/>
      <c r="B80" s="110"/>
      <c r="C80" s="110"/>
      <c r="D80" s="110"/>
      <c r="E80" s="110"/>
      <c r="F80" s="110"/>
      <c r="G80" s="110"/>
      <c r="H80" s="110"/>
    </row>
    <row r="81" spans="1:8" ht="35.450000000000003" customHeight="1" x14ac:dyDescent="0.2"/>
    <row r="82" spans="1:8" ht="37.700000000000003" customHeight="1" x14ac:dyDescent="0.2">
      <c r="A82" s="110" t="s">
        <v>781</v>
      </c>
      <c r="B82" s="110"/>
      <c r="C82" s="110"/>
      <c r="D82" s="110"/>
      <c r="E82" s="110"/>
      <c r="F82" s="110"/>
      <c r="G82" s="110"/>
      <c r="H82" s="110"/>
    </row>
    <row r="83" spans="1:8" ht="37.700000000000003" customHeight="1" x14ac:dyDescent="0.2">
      <c r="A83" s="60"/>
      <c r="B83" s="111" t="s">
        <v>7</v>
      </c>
      <c r="C83" s="111"/>
      <c r="D83" s="61" t="s">
        <v>19</v>
      </c>
      <c r="E83" s="62" t="s">
        <v>8</v>
      </c>
      <c r="F83" s="63" t="s">
        <v>9</v>
      </c>
      <c r="G83" s="62" t="s">
        <v>11</v>
      </c>
      <c r="H83" s="62" t="s">
        <v>712</v>
      </c>
    </row>
    <row r="84" spans="1:8" ht="37.700000000000003" customHeight="1" x14ac:dyDescent="0.2">
      <c r="A84" s="64" t="s">
        <v>20</v>
      </c>
      <c r="B84" s="65">
        <f>TIME(16,0,0)</f>
        <v>0.66666666666666663</v>
      </c>
      <c r="C84" s="65">
        <f>B84+TIME(0,30,0)</f>
        <v>0.6875</v>
      </c>
      <c r="D84" s="72" t="s">
        <v>815</v>
      </c>
      <c r="E84" s="75"/>
      <c r="F84" s="111"/>
      <c r="G84" s="113">
        <v>42662</v>
      </c>
      <c r="H84" s="111" t="s">
        <v>816</v>
      </c>
    </row>
    <row r="85" spans="1:8" ht="37.700000000000003" customHeight="1" x14ac:dyDescent="0.2">
      <c r="A85" s="64" t="s">
        <v>20</v>
      </c>
      <c r="B85" s="65">
        <f>C84</f>
        <v>0.6875</v>
      </c>
      <c r="C85" s="65">
        <f>B85+TIME(0,30,0)</f>
        <v>0.70833333333333337</v>
      </c>
      <c r="D85" s="74" t="s">
        <v>782</v>
      </c>
      <c r="E85" s="71"/>
      <c r="F85" s="111"/>
      <c r="G85" s="113"/>
      <c r="H85" s="113"/>
    </row>
    <row r="86" spans="1:8" ht="37.700000000000003" customHeight="1" x14ac:dyDescent="0.2">
      <c r="A86" s="64" t="s">
        <v>20</v>
      </c>
      <c r="B86" s="65">
        <f>C85</f>
        <v>0.70833333333333337</v>
      </c>
      <c r="C86" s="65">
        <f>B86+TIME(0,30,0)</f>
        <v>0.72916666666666674</v>
      </c>
      <c r="D86" s="74" t="s">
        <v>783</v>
      </c>
      <c r="E86" s="64"/>
      <c r="F86" s="111"/>
      <c r="G86" s="113"/>
      <c r="H86" s="113"/>
    </row>
    <row r="87" spans="1:8" ht="37.700000000000003" customHeight="1" x14ac:dyDescent="0.2">
      <c r="A87" s="64" t="s">
        <v>20</v>
      </c>
      <c r="B87" s="65">
        <f>C86</f>
        <v>0.72916666666666674</v>
      </c>
      <c r="C87" s="65">
        <f>B87+TIME(0,30,0)</f>
        <v>0.75000000000000011</v>
      </c>
      <c r="D87" s="74" t="s">
        <v>784</v>
      </c>
      <c r="E87" s="64"/>
      <c r="F87" s="70"/>
      <c r="G87" s="66"/>
      <c r="H87" s="66"/>
    </row>
    <row r="88" spans="1:8" ht="35.450000000000003" customHeight="1" x14ac:dyDescent="0.2">
      <c r="A88" s="110"/>
      <c r="B88" s="110"/>
      <c r="C88" s="110"/>
      <c r="D88" s="110"/>
      <c r="E88" s="110"/>
      <c r="F88" s="110"/>
      <c r="G88" s="110"/>
      <c r="H88" s="110"/>
    </row>
    <row r="89" spans="1:8" ht="35.450000000000003" customHeight="1" x14ac:dyDescent="0.2"/>
    <row r="90" spans="1:8" ht="37.700000000000003" customHeight="1" x14ac:dyDescent="0.2">
      <c r="A90" s="110" t="s">
        <v>785</v>
      </c>
      <c r="B90" s="110"/>
      <c r="C90" s="110"/>
      <c r="D90" s="110"/>
      <c r="E90" s="110"/>
      <c r="F90" s="110"/>
      <c r="G90" s="110"/>
      <c r="H90" s="110"/>
    </row>
    <row r="91" spans="1:8" ht="37.700000000000003" customHeight="1" x14ac:dyDescent="0.2">
      <c r="A91" s="60"/>
      <c r="B91" s="111" t="s">
        <v>7</v>
      </c>
      <c r="C91" s="111"/>
      <c r="D91" s="61" t="s">
        <v>19</v>
      </c>
      <c r="E91" s="62" t="s">
        <v>8</v>
      </c>
      <c r="F91" s="63" t="s">
        <v>9</v>
      </c>
      <c r="G91" s="62" t="s">
        <v>11</v>
      </c>
      <c r="H91" s="62" t="s">
        <v>712</v>
      </c>
    </row>
    <row r="92" spans="1:8" ht="37.700000000000003" customHeight="1" x14ac:dyDescent="0.2">
      <c r="A92" s="64" t="s">
        <v>20</v>
      </c>
      <c r="B92" s="65">
        <f>TIME(8,30,0)</f>
        <v>0.35416666666666669</v>
      </c>
      <c r="C92" s="65">
        <f>B92+TIME(0,30,0)</f>
        <v>0.375</v>
      </c>
      <c r="D92" s="76" t="s">
        <v>786</v>
      </c>
      <c r="E92" s="90"/>
      <c r="F92" s="111"/>
      <c r="G92" s="113">
        <v>42663</v>
      </c>
      <c r="H92" s="111" t="s">
        <v>816</v>
      </c>
    </row>
    <row r="93" spans="1:8" ht="37.700000000000003" customHeight="1" x14ac:dyDescent="0.2">
      <c r="A93" s="64" t="s">
        <v>20</v>
      </c>
      <c r="B93" s="65">
        <f>C92</f>
        <v>0.375</v>
      </c>
      <c r="C93" s="65">
        <f>B93+TIME(0,30,0)</f>
        <v>0.39583333333333331</v>
      </c>
      <c r="D93" s="74" t="s">
        <v>787</v>
      </c>
      <c r="E93" s="83" t="s">
        <v>818</v>
      </c>
      <c r="F93" s="111"/>
      <c r="G93" s="113"/>
      <c r="H93" s="113"/>
    </row>
    <row r="94" spans="1:8" ht="37.700000000000003" customHeight="1" x14ac:dyDescent="0.2">
      <c r="A94" s="64" t="s">
        <v>20</v>
      </c>
      <c r="B94" s="65">
        <f>C93</f>
        <v>0.39583333333333331</v>
      </c>
      <c r="C94" s="65">
        <f>B94+TIME(0,30,0)</f>
        <v>0.41666666666666663</v>
      </c>
      <c r="D94" s="74" t="s">
        <v>788</v>
      </c>
      <c r="E94" s="84"/>
      <c r="F94" s="111"/>
      <c r="G94" s="113"/>
      <c r="H94" s="113"/>
    </row>
    <row r="95" spans="1:8" ht="35.450000000000003" customHeight="1" x14ac:dyDescent="0.2">
      <c r="A95" s="110"/>
      <c r="B95" s="110"/>
      <c r="C95" s="110"/>
      <c r="D95" s="110"/>
      <c r="E95" s="110"/>
      <c r="F95" s="110"/>
      <c r="G95" s="110"/>
      <c r="H95" s="110"/>
    </row>
    <row r="96" spans="1:8" ht="35.450000000000003" customHeight="1" x14ac:dyDescent="0.2"/>
    <row r="97" spans="1:8" ht="37.700000000000003" customHeight="1" x14ac:dyDescent="0.2">
      <c r="A97" s="110" t="s">
        <v>789</v>
      </c>
      <c r="B97" s="110"/>
      <c r="C97" s="110"/>
      <c r="D97" s="110"/>
      <c r="E97" s="110"/>
      <c r="F97" s="110"/>
      <c r="G97" s="110"/>
      <c r="H97" s="110"/>
    </row>
    <row r="98" spans="1:8" ht="37.700000000000003" customHeight="1" x14ac:dyDescent="0.2">
      <c r="A98" s="60"/>
      <c r="B98" s="111" t="s">
        <v>7</v>
      </c>
      <c r="C98" s="111"/>
      <c r="D98" s="61" t="s">
        <v>19</v>
      </c>
      <c r="E98" s="62" t="s">
        <v>8</v>
      </c>
      <c r="F98" s="63" t="s">
        <v>9</v>
      </c>
      <c r="G98" s="62" t="s">
        <v>11</v>
      </c>
      <c r="H98" s="62" t="s">
        <v>712</v>
      </c>
    </row>
    <row r="99" spans="1:8" ht="37.700000000000003" customHeight="1" x14ac:dyDescent="0.2">
      <c r="A99" s="64" t="s">
        <v>20</v>
      </c>
      <c r="B99" s="65">
        <f>TIME(10,30,0)</f>
        <v>0.4375</v>
      </c>
      <c r="C99" s="65">
        <f>B99+TIME(0,30,0)</f>
        <v>0.45833333333333331</v>
      </c>
      <c r="D99" s="74" t="s">
        <v>790</v>
      </c>
      <c r="E99" s="90"/>
      <c r="F99" s="111"/>
      <c r="G99" s="113">
        <v>42663</v>
      </c>
      <c r="H99" s="111" t="s">
        <v>816</v>
      </c>
    </row>
    <row r="100" spans="1:8" ht="37.700000000000003" customHeight="1" x14ac:dyDescent="0.2">
      <c r="A100" s="64" t="s">
        <v>20</v>
      </c>
      <c r="B100" s="65">
        <f>C99</f>
        <v>0.45833333333333331</v>
      </c>
      <c r="C100" s="65">
        <f>B100+TIME(0,30,0)</f>
        <v>0.47916666666666663</v>
      </c>
      <c r="D100" s="74" t="s">
        <v>791</v>
      </c>
      <c r="E100" s="83"/>
      <c r="F100" s="111"/>
      <c r="G100" s="113"/>
      <c r="H100" s="113"/>
    </row>
    <row r="101" spans="1:8" ht="37.700000000000003" customHeight="1" x14ac:dyDescent="0.2">
      <c r="A101" s="64" t="s">
        <v>20</v>
      </c>
      <c r="B101" s="65">
        <f>C100</f>
        <v>0.47916666666666663</v>
      </c>
      <c r="C101" s="65">
        <f>B101+TIME(0,30,0)</f>
        <v>0.49999999999999994</v>
      </c>
      <c r="D101" s="74" t="s">
        <v>792</v>
      </c>
      <c r="E101" s="84" t="s">
        <v>819</v>
      </c>
      <c r="F101" s="111"/>
      <c r="G101" s="113"/>
      <c r="H101" s="113"/>
    </row>
    <row r="102" spans="1:8" ht="35.450000000000003" customHeight="1" x14ac:dyDescent="0.2">
      <c r="A102" s="110"/>
      <c r="B102" s="110"/>
      <c r="C102" s="110"/>
      <c r="D102" s="110"/>
      <c r="E102" s="110"/>
      <c r="F102" s="110"/>
      <c r="G102" s="110"/>
      <c r="H102" s="110"/>
    </row>
    <row r="103" spans="1:8" ht="35.450000000000003" customHeight="1" x14ac:dyDescent="0.2"/>
    <row r="104" spans="1:8" ht="37.700000000000003" customHeight="1" x14ac:dyDescent="0.2">
      <c r="A104" s="110" t="s">
        <v>793</v>
      </c>
      <c r="B104" s="110"/>
      <c r="C104" s="110"/>
      <c r="D104" s="110"/>
      <c r="E104" s="110"/>
      <c r="F104" s="110"/>
      <c r="G104" s="110"/>
      <c r="H104" s="110"/>
    </row>
    <row r="105" spans="1:8" ht="37.700000000000003" customHeight="1" x14ac:dyDescent="0.2">
      <c r="A105" s="60"/>
      <c r="B105" s="111" t="s">
        <v>7</v>
      </c>
      <c r="C105" s="111"/>
      <c r="D105" s="61" t="s">
        <v>19</v>
      </c>
      <c r="E105" s="62" t="s">
        <v>8</v>
      </c>
      <c r="F105" s="63" t="s">
        <v>9</v>
      </c>
      <c r="G105" s="62" t="s">
        <v>11</v>
      </c>
      <c r="H105" s="62" t="s">
        <v>712</v>
      </c>
    </row>
    <row r="106" spans="1:8" ht="37.700000000000003" customHeight="1" x14ac:dyDescent="0.2">
      <c r="A106" s="64" t="s">
        <v>20</v>
      </c>
      <c r="B106" s="65">
        <f>TIME(14,0,0)</f>
        <v>0.58333333333333337</v>
      </c>
      <c r="C106" s="65">
        <f>B106+TIME(0,30,0)</f>
        <v>0.60416666666666674</v>
      </c>
      <c r="D106" s="74" t="s">
        <v>794</v>
      </c>
      <c r="E106" s="73"/>
      <c r="F106" s="111"/>
      <c r="G106" s="113">
        <v>42663</v>
      </c>
      <c r="H106" s="111" t="s">
        <v>816</v>
      </c>
    </row>
    <row r="107" spans="1:8" ht="37.700000000000003" customHeight="1" x14ac:dyDescent="0.2">
      <c r="A107" s="64" t="s">
        <v>20</v>
      </c>
      <c r="B107" s="65">
        <f>C106</f>
        <v>0.60416666666666674</v>
      </c>
      <c r="C107" s="65">
        <f>B107+TIME(0,30,0)</f>
        <v>0.62500000000000011</v>
      </c>
      <c r="D107" s="74" t="s">
        <v>795</v>
      </c>
      <c r="E107" s="71"/>
      <c r="F107" s="111"/>
      <c r="G107" s="113"/>
      <c r="H107" s="113"/>
    </row>
    <row r="108" spans="1:8" ht="37.700000000000003" customHeight="1" x14ac:dyDescent="0.2">
      <c r="A108" s="64" t="s">
        <v>20</v>
      </c>
      <c r="B108" s="65">
        <f>C107</f>
        <v>0.62500000000000011</v>
      </c>
      <c r="C108" s="65">
        <f>B108+TIME(0,30,0)</f>
        <v>0.64583333333333348</v>
      </c>
      <c r="D108" s="74" t="s">
        <v>796</v>
      </c>
      <c r="E108" s="64"/>
      <c r="F108" s="111"/>
      <c r="G108" s="113"/>
      <c r="H108" s="113"/>
    </row>
    <row r="109" spans="1:8" ht="35.450000000000003" customHeight="1" x14ac:dyDescent="0.2">
      <c r="A109" s="110"/>
      <c r="B109" s="110"/>
      <c r="C109" s="110"/>
      <c r="D109" s="110"/>
      <c r="E109" s="110"/>
      <c r="F109" s="110"/>
      <c r="G109" s="110"/>
      <c r="H109" s="110"/>
    </row>
    <row r="110" spans="1:8" ht="35.450000000000003" customHeight="1" x14ac:dyDescent="0.2"/>
    <row r="111" spans="1:8" ht="37.700000000000003" customHeight="1" x14ac:dyDescent="0.2">
      <c r="A111" s="110" t="s">
        <v>793</v>
      </c>
      <c r="B111" s="110"/>
      <c r="C111" s="110"/>
      <c r="D111" s="110"/>
      <c r="E111" s="110"/>
      <c r="F111" s="110"/>
      <c r="G111" s="110"/>
      <c r="H111" s="110"/>
    </row>
    <row r="112" spans="1:8" ht="37.700000000000003" customHeight="1" x14ac:dyDescent="0.2">
      <c r="A112" s="60"/>
      <c r="B112" s="111" t="s">
        <v>7</v>
      </c>
      <c r="C112" s="111"/>
      <c r="D112" s="61" t="s">
        <v>19</v>
      </c>
      <c r="E112" s="62" t="s">
        <v>8</v>
      </c>
      <c r="F112" s="63" t="s">
        <v>9</v>
      </c>
      <c r="G112" s="62" t="s">
        <v>11</v>
      </c>
      <c r="H112" s="62" t="s">
        <v>712</v>
      </c>
    </row>
    <row r="113" spans="1:8" ht="37.700000000000003" customHeight="1" x14ac:dyDescent="0.2">
      <c r="A113" s="64" t="s">
        <v>20</v>
      </c>
      <c r="B113" s="65">
        <f>TIME(16,0,0)</f>
        <v>0.66666666666666663</v>
      </c>
      <c r="C113" s="65">
        <f>B113+TIME(0,30,0)</f>
        <v>0.6875</v>
      </c>
      <c r="D113" s="74" t="s">
        <v>797</v>
      </c>
      <c r="E113" s="88" t="s">
        <v>820</v>
      </c>
      <c r="F113" s="111"/>
      <c r="G113" s="113">
        <v>42663</v>
      </c>
      <c r="H113" s="111" t="s">
        <v>816</v>
      </c>
    </row>
    <row r="114" spans="1:8" ht="37.700000000000003" customHeight="1" x14ac:dyDescent="0.2">
      <c r="A114" s="64" t="s">
        <v>20</v>
      </c>
      <c r="B114" s="65">
        <f>C113</f>
        <v>0.6875</v>
      </c>
      <c r="C114" s="65">
        <f>B114+TIME(0,30,0)</f>
        <v>0.70833333333333337</v>
      </c>
      <c r="D114" s="74" t="s">
        <v>798</v>
      </c>
      <c r="E114" s="83"/>
      <c r="F114" s="111"/>
      <c r="G114" s="113"/>
      <c r="H114" s="113"/>
    </row>
    <row r="115" spans="1:8" ht="37.700000000000003" customHeight="1" x14ac:dyDescent="0.2">
      <c r="A115" s="64" t="s">
        <v>20</v>
      </c>
      <c r="B115" s="65">
        <f>C114</f>
        <v>0.70833333333333337</v>
      </c>
      <c r="C115" s="65">
        <f>B115+TIME(0,30,0)</f>
        <v>0.72916666666666674</v>
      </c>
      <c r="D115" s="74" t="s">
        <v>799</v>
      </c>
      <c r="E115" s="84"/>
      <c r="F115" s="111"/>
      <c r="G115" s="113"/>
      <c r="H115" s="113"/>
    </row>
    <row r="116" spans="1:8" ht="37.700000000000003" customHeight="1" x14ac:dyDescent="0.2">
      <c r="A116" s="64" t="s">
        <v>20</v>
      </c>
      <c r="B116" s="65">
        <f>C115</f>
        <v>0.72916666666666674</v>
      </c>
      <c r="C116" s="65">
        <f>B116+TIME(0,30,0)</f>
        <v>0.75000000000000011</v>
      </c>
      <c r="D116" s="74" t="s">
        <v>800</v>
      </c>
      <c r="E116" s="84" t="s">
        <v>821</v>
      </c>
      <c r="F116" s="70"/>
      <c r="G116" s="66"/>
      <c r="H116" s="66"/>
    </row>
    <row r="117" spans="1:8" ht="35.450000000000003" customHeight="1" x14ac:dyDescent="0.2">
      <c r="A117" s="110"/>
      <c r="B117" s="110"/>
      <c r="C117" s="110"/>
      <c r="D117" s="110"/>
      <c r="E117" s="110"/>
      <c r="F117" s="110"/>
      <c r="G117" s="110"/>
      <c r="H117" s="110"/>
    </row>
    <row r="118" spans="1:8" ht="35.450000000000003" customHeight="1" x14ac:dyDescent="0.2"/>
    <row r="119" spans="1:8" ht="37.700000000000003" customHeight="1" x14ac:dyDescent="0.2">
      <c r="A119" s="110" t="s">
        <v>801</v>
      </c>
      <c r="B119" s="110"/>
      <c r="C119" s="110"/>
      <c r="D119" s="110"/>
      <c r="E119" s="110"/>
      <c r="F119" s="110"/>
      <c r="G119" s="110"/>
      <c r="H119" s="110"/>
    </row>
    <row r="120" spans="1:8" ht="37.700000000000003" customHeight="1" x14ac:dyDescent="0.2">
      <c r="A120" s="60"/>
      <c r="B120" s="111" t="s">
        <v>7</v>
      </c>
      <c r="C120" s="111"/>
      <c r="D120" s="61" t="s">
        <v>19</v>
      </c>
      <c r="E120" s="62" t="s">
        <v>8</v>
      </c>
      <c r="F120" s="63" t="s">
        <v>9</v>
      </c>
      <c r="G120" s="62" t="s">
        <v>11</v>
      </c>
      <c r="H120" s="62" t="s">
        <v>712</v>
      </c>
    </row>
    <row r="121" spans="1:8" ht="37.700000000000003" customHeight="1" x14ac:dyDescent="0.2">
      <c r="A121" s="64" t="s">
        <v>20</v>
      </c>
      <c r="B121" s="65">
        <f>TIME(8,30,0)</f>
        <v>0.35416666666666669</v>
      </c>
      <c r="C121" s="65">
        <f>B121+TIME(0,30,0)</f>
        <v>0.375</v>
      </c>
      <c r="D121" s="74" t="s">
        <v>802</v>
      </c>
      <c r="E121" s="73"/>
      <c r="F121" s="111"/>
      <c r="G121" s="113">
        <v>42664</v>
      </c>
      <c r="H121" s="111" t="s">
        <v>816</v>
      </c>
    </row>
    <row r="122" spans="1:8" ht="37.700000000000003" customHeight="1" x14ac:dyDescent="0.2">
      <c r="A122" s="64" t="s">
        <v>20</v>
      </c>
      <c r="B122" s="65">
        <f>C121</f>
        <v>0.375</v>
      </c>
      <c r="C122" s="65">
        <f>B122+TIME(0,30,0)</f>
        <v>0.39583333333333331</v>
      </c>
      <c r="D122" s="74" t="s">
        <v>803</v>
      </c>
      <c r="E122" s="71"/>
      <c r="F122" s="111"/>
      <c r="G122" s="113"/>
      <c r="H122" s="113"/>
    </row>
    <row r="123" spans="1:8" ht="37.700000000000003" customHeight="1" x14ac:dyDescent="0.2">
      <c r="A123" s="64" t="s">
        <v>20</v>
      </c>
      <c r="B123" s="65">
        <f>C122</f>
        <v>0.39583333333333331</v>
      </c>
      <c r="C123" s="65">
        <f>B123+TIME(0,30,0)</f>
        <v>0.41666666666666663</v>
      </c>
      <c r="D123" s="74" t="s">
        <v>804</v>
      </c>
      <c r="E123" s="64"/>
      <c r="F123" s="111"/>
      <c r="G123" s="113"/>
      <c r="H123" s="113"/>
    </row>
    <row r="124" spans="1:8" ht="35.450000000000003" customHeight="1" x14ac:dyDescent="0.2">
      <c r="A124" s="110"/>
      <c r="B124" s="110"/>
      <c r="C124" s="110"/>
      <c r="D124" s="110"/>
      <c r="E124" s="110"/>
      <c r="F124" s="110"/>
      <c r="G124" s="110"/>
      <c r="H124" s="110"/>
    </row>
    <row r="125" spans="1:8" ht="35.450000000000003" customHeight="1" x14ac:dyDescent="0.2"/>
    <row r="126" spans="1:8" ht="37.700000000000003" customHeight="1" x14ac:dyDescent="0.2">
      <c r="A126" s="110" t="s">
        <v>805</v>
      </c>
      <c r="B126" s="110"/>
      <c r="C126" s="110"/>
      <c r="D126" s="110"/>
      <c r="E126" s="110"/>
      <c r="F126" s="110"/>
      <c r="G126" s="110"/>
      <c r="H126" s="110"/>
    </row>
    <row r="127" spans="1:8" ht="37.700000000000003" customHeight="1" x14ac:dyDescent="0.2">
      <c r="A127" s="60"/>
      <c r="B127" s="111" t="s">
        <v>7</v>
      </c>
      <c r="C127" s="111"/>
      <c r="D127" s="61" t="s">
        <v>19</v>
      </c>
      <c r="E127" s="62" t="s">
        <v>8</v>
      </c>
      <c r="F127" s="63" t="s">
        <v>9</v>
      </c>
      <c r="G127" s="62" t="s">
        <v>11</v>
      </c>
      <c r="H127" s="62" t="s">
        <v>712</v>
      </c>
    </row>
    <row r="128" spans="1:8" ht="37.700000000000003" customHeight="1" x14ac:dyDescent="0.2">
      <c r="A128" s="64" t="s">
        <v>20</v>
      </c>
      <c r="B128" s="65">
        <f>TIME(10,30,0)</f>
        <v>0.4375</v>
      </c>
      <c r="C128" s="65">
        <f>B128+TIME(0,30,0)</f>
        <v>0.45833333333333331</v>
      </c>
      <c r="D128" s="74" t="s">
        <v>806</v>
      </c>
      <c r="E128" s="73"/>
      <c r="F128" s="111"/>
      <c r="G128" s="113">
        <v>42664</v>
      </c>
      <c r="H128" s="111" t="s">
        <v>816</v>
      </c>
    </row>
    <row r="129" spans="1:8" ht="37.700000000000003" customHeight="1" x14ac:dyDescent="0.2">
      <c r="A129" s="64" t="s">
        <v>20</v>
      </c>
      <c r="B129" s="65">
        <f>C128</f>
        <v>0.45833333333333331</v>
      </c>
      <c r="C129" s="65">
        <f>B129+TIME(0,30,0)</f>
        <v>0.47916666666666663</v>
      </c>
      <c r="D129" s="74" t="s">
        <v>807</v>
      </c>
      <c r="E129" s="71"/>
      <c r="F129" s="111"/>
      <c r="G129" s="113"/>
      <c r="H129" s="113"/>
    </row>
    <row r="130" spans="1:8" ht="37.700000000000003" customHeight="1" x14ac:dyDescent="0.2">
      <c r="A130" s="64" t="s">
        <v>20</v>
      </c>
      <c r="B130" s="65">
        <f>C129</f>
        <v>0.47916666666666663</v>
      </c>
      <c r="C130" s="65">
        <f>B130+TIME(0,30,0)</f>
        <v>0.49999999999999994</v>
      </c>
      <c r="D130" s="74" t="s">
        <v>808</v>
      </c>
      <c r="E130" s="64"/>
      <c r="F130" s="111"/>
      <c r="G130" s="113"/>
      <c r="H130" s="113"/>
    </row>
    <row r="131" spans="1:8" ht="35.450000000000003" customHeight="1" x14ac:dyDescent="0.2">
      <c r="A131" s="110"/>
      <c r="B131" s="110"/>
      <c r="C131" s="110"/>
      <c r="D131" s="110"/>
      <c r="E131" s="110"/>
      <c r="F131" s="110"/>
      <c r="G131" s="110"/>
      <c r="H131" s="110"/>
    </row>
    <row r="132" spans="1:8" ht="35.450000000000003" customHeight="1" x14ac:dyDescent="0.2"/>
    <row r="133" spans="1:8" ht="37.700000000000003" customHeight="1" x14ac:dyDescent="0.2">
      <c r="A133" s="110" t="s">
        <v>809</v>
      </c>
      <c r="B133" s="110"/>
      <c r="C133" s="110"/>
      <c r="D133" s="110"/>
      <c r="E133" s="110"/>
      <c r="F133" s="110"/>
      <c r="G133" s="110"/>
      <c r="H133" s="110"/>
    </row>
    <row r="134" spans="1:8" ht="37.700000000000003" customHeight="1" x14ac:dyDescent="0.2">
      <c r="A134" s="60"/>
      <c r="B134" s="111" t="s">
        <v>7</v>
      </c>
      <c r="C134" s="111"/>
      <c r="D134" s="61" t="s">
        <v>19</v>
      </c>
      <c r="E134" s="62" t="s">
        <v>8</v>
      </c>
      <c r="F134" s="63" t="s">
        <v>9</v>
      </c>
      <c r="G134" s="62" t="s">
        <v>11</v>
      </c>
      <c r="H134" s="62" t="s">
        <v>712</v>
      </c>
    </row>
    <row r="135" spans="1:8" ht="37.700000000000003" customHeight="1" x14ac:dyDescent="0.2">
      <c r="A135" s="64" t="s">
        <v>20</v>
      </c>
      <c r="B135" s="65">
        <f>TIME(14,0,0)</f>
        <v>0.58333333333333337</v>
      </c>
      <c r="C135" s="65">
        <f>B135+TIME(0,30,0)</f>
        <v>0.60416666666666674</v>
      </c>
      <c r="D135" s="74" t="s">
        <v>810</v>
      </c>
      <c r="E135" s="73"/>
      <c r="F135" s="111"/>
      <c r="G135" s="113">
        <v>42664</v>
      </c>
      <c r="H135" s="111" t="s">
        <v>816</v>
      </c>
    </row>
    <row r="136" spans="1:8" ht="37.700000000000003" customHeight="1" x14ac:dyDescent="0.2">
      <c r="A136" s="64" t="s">
        <v>20</v>
      </c>
      <c r="B136" s="65">
        <f>C135</f>
        <v>0.60416666666666674</v>
      </c>
      <c r="C136" s="65">
        <f>B136+TIME(0,30,0)</f>
        <v>0.62500000000000011</v>
      </c>
      <c r="D136" s="74" t="s">
        <v>811</v>
      </c>
      <c r="E136" s="71"/>
      <c r="F136" s="111"/>
      <c r="G136" s="113"/>
      <c r="H136" s="113"/>
    </row>
    <row r="137" spans="1:8" ht="37.700000000000003" customHeight="1" x14ac:dyDescent="0.2">
      <c r="A137" s="64" t="s">
        <v>20</v>
      </c>
      <c r="B137" s="65">
        <f>C136</f>
        <v>0.62500000000000011</v>
      </c>
      <c r="C137" s="65">
        <f>B137+TIME(0,30,0)</f>
        <v>0.64583333333333348</v>
      </c>
      <c r="D137" s="74" t="s">
        <v>812</v>
      </c>
      <c r="E137" s="64"/>
      <c r="F137" s="111"/>
      <c r="G137" s="113"/>
      <c r="H137" s="113"/>
    </row>
    <row r="138" spans="1:8" ht="35.450000000000003" customHeight="1" x14ac:dyDescent="0.2">
      <c r="A138" s="110"/>
      <c r="B138" s="110"/>
      <c r="C138" s="110"/>
      <c r="D138" s="110"/>
      <c r="E138" s="110"/>
      <c r="F138" s="110"/>
      <c r="G138" s="110"/>
      <c r="H138" s="110"/>
    </row>
    <row r="139" spans="1:8" ht="35.450000000000003" customHeight="1" x14ac:dyDescent="0.2"/>
    <row r="140" spans="1:8" ht="37.700000000000003" customHeight="1" x14ac:dyDescent="0.2">
      <c r="A140" s="110" t="s">
        <v>813</v>
      </c>
      <c r="B140" s="110"/>
      <c r="C140" s="110"/>
      <c r="D140" s="110"/>
      <c r="E140" s="110"/>
      <c r="F140" s="110"/>
      <c r="G140" s="110"/>
      <c r="H140" s="110"/>
    </row>
    <row r="141" spans="1:8" ht="37.700000000000003" customHeight="1" x14ac:dyDescent="0.2">
      <c r="A141" s="60"/>
      <c r="B141" s="111" t="s">
        <v>7</v>
      </c>
      <c r="C141" s="111"/>
      <c r="D141" s="61" t="s">
        <v>19</v>
      </c>
      <c r="E141" s="62" t="s">
        <v>8</v>
      </c>
      <c r="F141" s="63" t="s">
        <v>9</v>
      </c>
      <c r="G141" s="62" t="s">
        <v>11</v>
      </c>
      <c r="H141" s="62" t="s">
        <v>712</v>
      </c>
    </row>
    <row r="142" spans="1:8" ht="37.700000000000003" customHeight="1" thickBot="1" x14ac:dyDescent="0.25">
      <c r="A142" s="64" t="s">
        <v>20</v>
      </c>
      <c r="B142" s="65">
        <f>TIME(16,0,0)</f>
        <v>0.66666666666666663</v>
      </c>
      <c r="C142" s="65">
        <f>B142+TIME(0,30,0)</f>
        <v>0.6875</v>
      </c>
      <c r="D142" s="77" t="s">
        <v>822</v>
      </c>
      <c r="E142" s="88" t="s">
        <v>823</v>
      </c>
      <c r="F142" s="112"/>
      <c r="G142" s="113">
        <v>42664</v>
      </c>
      <c r="H142" s="111" t="s">
        <v>816</v>
      </c>
    </row>
    <row r="143" spans="1:8" ht="37.700000000000003" customHeight="1" thickBot="1" x14ac:dyDescent="0.25">
      <c r="A143" s="64" t="s">
        <v>20</v>
      </c>
      <c r="B143" s="65">
        <f>C142</f>
        <v>0.6875</v>
      </c>
      <c r="C143" s="65">
        <f>B143+TIME(0,30,0)</f>
        <v>0.70833333333333337</v>
      </c>
      <c r="D143" s="77" t="s">
        <v>824</v>
      </c>
      <c r="E143" s="91" t="s">
        <v>825</v>
      </c>
      <c r="F143" s="112"/>
      <c r="G143" s="113"/>
      <c r="H143" s="113"/>
    </row>
    <row r="144" spans="1:8" ht="35.450000000000003" customHeight="1" x14ac:dyDescent="0.2">
      <c r="A144" s="64" t="s">
        <v>20</v>
      </c>
      <c r="B144" s="65">
        <f>C143</f>
        <v>0.70833333333333337</v>
      </c>
      <c r="C144" s="65">
        <f>B144+TIME(0,30,0)</f>
        <v>0.72916666666666674</v>
      </c>
      <c r="D144" s="74" t="s">
        <v>814</v>
      </c>
      <c r="E144" s="92"/>
      <c r="F144" s="112"/>
      <c r="G144" s="112"/>
      <c r="H144" s="112"/>
    </row>
    <row r="145" spans="1:8" ht="35.450000000000003" customHeight="1" x14ac:dyDescent="0.2">
      <c r="A145" s="67"/>
      <c r="B145" s="67"/>
      <c r="C145" s="67"/>
      <c r="D145" s="67"/>
      <c r="E145" s="67"/>
      <c r="F145" s="112"/>
      <c r="G145" s="112"/>
      <c r="H145" s="112"/>
    </row>
    <row r="146" spans="1:8" ht="35.450000000000003" customHeight="1" x14ac:dyDescent="0.2">
      <c r="A146" s="110"/>
      <c r="B146" s="110"/>
      <c r="C146" s="110"/>
      <c r="D146" s="110"/>
      <c r="E146" s="110"/>
      <c r="F146" s="110"/>
      <c r="G146" s="110"/>
      <c r="H146" s="110"/>
    </row>
    <row r="147" spans="1:8" ht="12.75" customHeight="1" x14ac:dyDescent="0.2"/>
    <row r="148" spans="1:8" ht="12.75" customHeight="1" x14ac:dyDescent="0.2"/>
    <row r="149" spans="1:8" ht="12.75" customHeight="1" x14ac:dyDescent="0.2"/>
    <row r="150" spans="1:8" ht="12.75" customHeight="1" x14ac:dyDescent="0.2"/>
    <row r="151" spans="1:8" ht="12.75" customHeight="1" x14ac:dyDescent="0.2"/>
    <row r="152" spans="1:8" ht="12.75" customHeight="1" x14ac:dyDescent="0.2"/>
    <row r="153" spans="1:8" ht="12.75" customHeight="1" x14ac:dyDescent="0.2"/>
    <row r="154" spans="1:8" ht="12.75" customHeight="1" x14ac:dyDescent="0.2"/>
    <row r="155" spans="1:8" ht="12.75" customHeight="1" x14ac:dyDescent="0.2"/>
    <row r="156" spans="1:8" ht="12.75" customHeight="1" x14ac:dyDescent="0.2"/>
    <row r="157" spans="1:8" ht="12.75" customHeight="1" x14ac:dyDescent="0.2"/>
    <row r="158" spans="1:8" ht="12.75" customHeight="1" x14ac:dyDescent="0.2"/>
    <row r="159" spans="1:8" ht="12.75" customHeight="1" x14ac:dyDescent="0.2"/>
    <row r="160" spans="1:8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</sheetData>
  <mergeCells count="108">
    <mergeCell ref="A2:H2"/>
    <mergeCell ref="B3:C3"/>
    <mergeCell ref="F4:F7"/>
    <mergeCell ref="G4:G7"/>
    <mergeCell ref="H4:H7"/>
    <mergeCell ref="A8:H8"/>
    <mergeCell ref="A10:H10"/>
    <mergeCell ref="B11:C11"/>
    <mergeCell ref="F12:F17"/>
    <mergeCell ref="G12:G17"/>
    <mergeCell ref="H12:H17"/>
    <mergeCell ref="A18:H18"/>
    <mergeCell ref="A20:H20"/>
    <mergeCell ref="B21:C21"/>
    <mergeCell ref="F22:F27"/>
    <mergeCell ref="G22:G27"/>
    <mergeCell ref="H22:H27"/>
    <mergeCell ref="A28:H28"/>
    <mergeCell ref="A30:H30"/>
    <mergeCell ref="B31:C31"/>
    <mergeCell ref="F32:F37"/>
    <mergeCell ref="G32:G37"/>
    <mergeCell ref="H32:H37"/>
    <mergeCell ref="A38:H38"/>
    <mergeCell ref="A40:H40"/>
    <mergeCell ref="B41:C41"/>
    <mergeCell ref="F42:F47"/>
    <mergeCell ref="G42:G47"/>
    <mergeCell ref="H42:H47"/>
    <mergeCell ref="A48:H48"/>
    <mergeCell ref="A50:H50"/>
    <mergeCell ref="B51:C51"/>
    <mergeCell ref="F52:F55"/>
    <mergeCell ref="G52:G55"/>
    <mergeCell ref="H52:H55"/>
    <mergeCell ref="A56:H56"/>
    <mergeCell ref="A58:H58"/>
    <mergeCell ref="B59:C59"/>
    <mergeCell ref="F60:F64"/>
    <mergeCell ref="G60:G64"/>
    <mergeCell ref="H60:H64"/>
    <mergeCell ref="A65:H65"/>
    <mergeCell ref="A67:H67"/>
    <mergeCell ref="B68:C68"/>
    <mergeCell ref="F69:F72"/>
    <mergeCell ref="G69:G72"/>
    <mergeCell ref="H69:H72"/>
    <mergeCell ref="A73:H73"/>
    <mergeCell ref="A75:H75"/>
    <mergeCell ref="B76:C76"/>
    <mergeCell ref="F77:F79"/>
    <mergeCell ref="G77:G79"/>
    <mergeCell ref="H77:H79"/>
    <mergeCell ref="A80:H80"/>
    <mergeCell ref="A82:H82"/>
    <mergeCell ref="B83:C83"/>
    <mergeCell ref="F84:F86"/>
    <mergeCell ref="G84:G86"/>
    <mergeCell ref="H84:H86"/>
    <mergeCell ref="A88:H88"/>
    <mergeCell ref="A90:H90"/>
    <mergeCell ref="B91:C91"/>
    <mergeCell ref="F92:F94"/>
    <mergeCell ref="G92:G94"/>
    <mergeCell ref="H92:H94"/>
    <mergeCell ref="A95:H95"/>
    <mergeCell ref="A97:H97"/>
    <mergeCell ref="B98:C98"/>
    <mergeCell ref="F99:F101"/>
    <mergeCell ref="G99:G101"/>
    <mergeCell ref="H99:H101"/>
    <mergeCell ref="A102:H102"/>
    <mergeCell ref="A104:H104"/>
    <mergeCell ref="B105:C105"/>
    <mergeCell ref="F106:F108"/>
    <mergeCell ref="G106:G108"/>
    <mergeCell ref="H106:H108"/>
    <mergeCell ref="A109:H109"/>
    <mergeCell ref="A111:H111"/>
    <mergeCell ref="B112:C112"/>
    <mergeCell ref="F113:F115"/>
    <mergeCell ref="G113:G115"/>
    <mergeCell ref="H113:H115"/>
    <mergeCell ref="A117:H117"/>
    <mergeCell ref="A119:H119"/>
    <mergeCell ref="B120:C120"/>
    <mergeCell ref="F121:F123"/>
    <mergeCell ref="G121:G123"/>
    <mergeCell ref="H121:H123"/>
    <mergeCell ref="A124:H124"/>
    <mergeCell ref="A126:H126"/>
    <mergeCell ref="B127:C127"/>
    <mergeCell ref="A138:H138"/>
    <mergeCell ref="A140:H140"/>
    <mergeCell ref="B141:C141"/>
    <mergeCell ref="F142:F145"/>
    <mergeCell ref="G142:G145"/>
    <mergeCell ref="H142:H145"/>
    <mergeCell ref="A146:H146"/>
    <mergeCell ref="F128:F130"/>
    <mergeCell ref="G128:G130"/>
    <mergeCell ref="H128:H130"/>
    <mergeCell ref="A131:H131"/>
    <mergeCell ref="A133:H133"/>
    <mergeCell ref="B134:C134"/>
    <mergeCell ref="F135:F137"/>
    <mergeCell ref="G135:G137"/>
    <mergeCell ref="H135:H137"/>
  </mergeCells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65" zoomScaleNormal="65" workbookViewId="0">
      <selection activeCell="H3" sqref="H3:H8"/>
    </sheetView>
  </sheetViews>
  <sheetFormatPr defaultRowHeight="12.75" x14ac:dyDescent="0.2"/>
  <cols>
    <col min="1" max="1025" width="17.28515625"/>
  </cols>
  <sheetData>
    <row r="1" spans="1:8" ht="15" customHeight="1" x14ac:dyDescent="0.2">
      <c r="A1" s="116" t="s">
        <v>730</v>
      </c>
      <c r="B1" s="116"/>
      <c r="C1" s="116"/>
      <c r="D1" s="116"/>
      <c r="E1" s="116"/>
      <c r="F1" s="116"/>
      <c r="G1" s="116"/>
      <c r="H1" s="116"/>
    </row>
    <row r="2" spans="1:8" ht="15" customHeight="1" x14ac:dyDescent="0.2">
      <c r="A2" s="49"/>
      <c r="B2" s="117" t="s">
        <v>7</v>
      </c>
      <c r="C2" s="117"/>
      <c r="D2" s="52" t="s">
        <v>19</v>
      </c>
      <c r="E2" s="50" t="s">
        <v>8</v>
      </c>
      <c r="F2" s="19" t="s">
        <v>9</v>
      </c>
      <c r="G2" s="16" t="s">
        <v>11</v>
      </c>
      <c r="H2" s="16" t="s">
        <v>712</v>
      </c>
    </row>
    <row r="3" spans="1:8" ht="15" customHeight="1" x14ac:dyDescent="0.2">
      <c r="A3" s="53" t="s">
        <v>20</v>
      </c>
      <c r="B3" s="54">
        <f>TIME(10,10,0)</f>
        <v>0.4236111111111111</v>
      </c>
      <c r="C3" s="54">
        <f>Sheet1!B3+TIME(0,20,0)</f>
        <v>0.4375</v>
      </c>
      <c r="D3" s="55"/>
      <c r="E3" s="56"/>
      <c r="F3" s="117" t="s">
        <v>726</v>
      </c>
      <c r="G3" s="101">
        <v>42661</v>
      </c>
      <c r="H3" s="117" t="s">
        <v>1</v>
      </c>
    </row>
    <row r="4" spans="1:8" ht="15" x14ac:dyDescent="0.2">
      <c r="A4" s="51" t="s">
        <v>720</v>
      </c>
      <c r="B4" s="54">
        <f>Sheet1!C3</f>
        <v>0.4375</v>
      </c>
      <c r="C4" s="54">
        <f>Sheet1!B4+TIME(0,10,0)</f>
        <v>0.44444444444444442</v>
      </c>
      <c r="D4" s="55" t="s">
        <v>721</v>
      </c>
      <c r="E4" s="53"/>
      <c r="F4" s="117"/>
      <c r="G4" s="101"/>
      <c r="H4" s="101"/>
    </row>
    <row r="5" spans="1:8" ht="15" x14ac:dyDescent="0.2">
      <c r="A5" s="53" t="s">
        <v>20</v>
      </c>
      <c r="B5" s="54">
        <f>Sheet1!C4</f>
        <v>0.44444444444444442</v>
      </c>
      <c r="C5" s="54">
        <f>Sheet1!B5+TIME(0,20,0)</f>
        <v>0.45833333333333331</v>
      </c>
      <c r="D5" s="55"/>
      <c r="E5" s="55"/>
      <c r="F5" s="117"/>
      <c r="G5" s="101"/>
      <c r="H5" s="101"/>
    </row>
    <row r="6" spans="1:8" ht="15" x14ac:dyDescent="0.2">
      <c r="A6" s="51" t="s">
        <v>720</v>
      </c>
      <c r="B6" s="54">
        <f>Sheet1!C5</f>
        <v>0.45833333333333331</v>
      </c>
      <c r="C6" s="54">
        <f>Sheet1!B6+TIME(0,20,0)</f>
        <v>0.47222222222222221</v>
      </c>
      <c r="D6" s="55" t="s">
        <v>721</v>
      </c>
      <c r="E6" s="53"/>
      <c r="F6" s="117"/>
      <c r="G6" s="101"/>
      <c r="H6" s="101"/>
    </row>
    <row r="7" spans="1:8" ht="15" x14ac:dyDescent="0.2">
      <c r="A7" s="53" t="s">
        <v>20</v>
      </c>
      <c r="B7" s="54">
        <f>Sheet1!C6</f>
        <v>0.47222222222222221</v>
      </c>
      <c r="C7" s="54">
        <f>Sheet1!B7+TIME(0,10,0)</f>
        <v>0.47916666666666663</v>
      </c>
      <c r="D7" s="53"/>
      <c r="E7" s="53"/>
      <c r="F7" s="117"/>
      <c r="G7" s="101"/>
      <c r="H7" s="101"/>
    </row>
    <row r="8" spans="1:8" ht="15" x14ac:dyDescent="0.2">
      <c r="A8" s="51" t="s">
        <v>720</v>
      </c>
      <c r="B8" s="54">
        <f>Sheet1!C7</f>
        <v>0.47916666666666663</v>
      </c>
      <c r="C8" s="54">
        <f>Sheet1!B8+TIME(0,10,0)</f>
        <v>0.48611111111111105</v>
      </c>
      <c r="D8" s="55" t="s">
        <v>721</v>
      </c>
      <c r="E8" s="53"/>
      <c r="F8" s="117"/>
      <c r="G8" s="101"/>
      <c r="H8" s="101"/>
    </row>
    <row r="9" spans="1:8" x14ac:dyDescent="0.2">
      <c r="A9" s="103"/>
      <c r="B9" s="103"/>
      <c r="C9" s="103"/>
      <c r="D9" s="103"/>
      <c r="E9" s="103"/>
      <c r="F9" s="103"/>
      <c r="G9" s="103"/>
      <c r="H9" s="103"/>
    </row>
  </sheetData>
  <mergeCells count="6">
    <mergeCell ref="A9:H9"/>
    <mergeCell ref="A1:H1"/>
    <mergeCell ref="B2:C2"/>
    <mergeCell ref="F3:F8"/>
    <mergeCell ref="G3:G8"/>
    <mergeCell ref="H3:H8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65" zoomScaleNormal="65" workbookViewId="0">
      <selection activeCell="N26" sqref="N26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13"/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8">
        <v>42660</v>
      </c>
      <c r="F3" s="19" t="s">
        <v>9</v>
      </c>
      <c r="G3" s="16" t="s">
        <v>11</v>
      </c>
      <c r="H3" s="16" t="s">
        <v>12</v>
      </c>
      <c r="I3" s="1"/>
      <c r="J3" s="1"/>
      <c r="K3" s="1"/>
      <c r="L3" s="1"/>
      <c r="M3" s="1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21</v>
      </c>
      <c r="E4" s="22" t="s">
        <v>22</v>
      </c>
      <c r="F4" s="22" t="s">
        <v>23</v>
      </c>
      <c r="G4" s="101">
        <v>42660</v>
      </c>
      <c r="H4" s="102" t="str">
        <f>CONCATENATE("Didática: ",DID," - ","Sala: ",SALA_1)</f>
        <v>Didática: 4 - Sala: 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24</v>
      </c>
      <c r="E5" s="22" t="s">
        <v>25</v>
      </c>
      <c r="F5" s="22" t="s">
        <v>23</v>
      </c>
      <c r="G5" s="101"/>
      <c r="H5" s="10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26</v>
      </c>
      <c r="E6" s="22" t="s">
        <v>27</v>
      </c>
      <c r="F6" s="22" t="s">
        <v>23</v>
      </c>
      <c r="G6" s="101"/>
      <c r="H6" s="10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28</v>
      </c>
      <c r="E7" s="22" t="s">
        <v>29</v>
      </c>
      <c r="F7" s="22" t="s">
        <v>23</v>
      </c>
      <c r="G7" s="101"/>
      <c r="H7" s="10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30</v>
      </c>
      <c r="E8" s="22" t="s">
        <v>31</v>
      </c>
      <c r="F8" s="22" t="s">
        <v>23</v>
      </c>
      <c r="G8" s="101"/>
      <c r="H8" s="10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23"/>
      <c r="E9" s="24"/>
      <c r="F9" s="24"/>
      <c r="G9" s="101"/>
      <c r="H9" s="10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25"/>
      <c r="E10" s="105"/>
      <c r="F10" s="105"/>
      <c r="G10" s="105"/>
      <c r="H10" s="10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2">
      <c r="A12" s="26"/>
      <c r="B12" s="27"/>
      <c r="C12" s="27"/>
      <c r="D12" s="27"/>
      <c r="E12" s="28"/>
      <c r="F12" s="28"/>
      <c r="G12" s="28"/>
      <c r="H12" s="2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32</v>
      </c>
      <c r="E15" s="22" t="s">
        <v>33</v>
      </c>
      <c r="F15" s="22" t="s">
        <v>23</v>
      </c>
      <c r="G15" s="101">
        <v>42660</v>
      </c>
      <c r="H15" s="102" t="str">
        <f>CONCATENATE("Didática: ",DID," - ","Sala: ",SALA_1)</f>
        <v>Didática: 4 - Sala: 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34</v>
      </c>
      <c r="E16" s="22" t="s">
        <v>35</v>
      </c>
      <c r="F16" s="22" t="s">
        <v>23</v>
      </c>
      <c r="G16" s="101"/>
      <c r="H16" s="10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36</v>
      </c>
      <c r="E17" s="22" t="s">
        <v>37</v>
      </c>
      <c r="F17" s="22" t="s">
        <v>23</v>
      </c>
      <c r="G17" s="101"/>
      <c r="H17" s="10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38</v>
      </c>
      <c r="E18" s="22" t="s">
        <v>39</v>
      </c>
      <c r="F18" s="22" t="s">
        <v>23</v>
      </c>
      <c r="G18" s="101"/>
      <c r="H18" s="10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40</v>
      </c>
      <c r="E19" s="22" t="s">
        <v>41</v>
      </c>
      <c r="F19" s="22" t="s">
        <v>23</v>
      </c>
      <c r="G19" s="101"/>
      <c r="H19" s="10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99"/>
      <c r="E20" s="99"/>
      <c r="F20" s="99"/>
      <c r="G20" s="101"/>
      <c r="H20" s="10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2">
      <c r="A22" s="26"/>
      <c r="B22" s="28"/>
      <c r="C22" s="28"/>
      <c r="D22" s="28"/>
      <c r="E22" s="28"/>
      <c r="F22" s="28"/>
      <c r="G22" s="28"/>
      <c r="H22" s="2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42</v>
      </c>
      <c r="E25" s="22" t="s">
        <v>43</v>
      </c>
      <c r="F25" s="22" t="s">
        <v>23</v>
      </c>
      <c r="G25" s="101">
        <v>42660</v>
      </c>
      <c r="H25" s="102" t="str">
        <f>CONCATENATE("Didática: ",DID," - ","Sala: ",SALA_1)</f>
        <v>Didática: 4 - Sala: 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44</v>
      </c>
      <c r="E26" s="22" t="s">
        <v>45</v>
      </c>
      <c r="F26" s="22" t="s">
        <v>23</v>
      </c>
      <c r="G26" s="101"/>
      <c r="H26" s="10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46</v>
      </c>
      <c r="E27" s="22" t="s">
        <v>47</v>
      </c>
      <c r="F27" s="22" t="s">
        <v>23</v>
      </c>
      <c r="G27" s="101"/>
      <c r="H27" s="10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48</v>
      </c>
      <c r="E28" s="22" t="s">
        <v>49</v>
      </c>
      <c r="F28" s="22" t="s">
        <v>23</v>
      </c>
      <c r="G28" s="101"/>
      <c r="H28" s="10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50</v>
      </c>
      <c r="E29" s="22" t="s">
        <v>51</v>
      </c>
      <c r="F29" s="22" t="s">
        <v>23</v>
      </c>
      <c r="G29" s="101"/>
      <c r="H29" s="10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2">
      <c r="A34" s="30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52</v>
      </c>
      <c r="E35" s="22" t="s">
        <v>53</v>
      </c>
      <c r="F35" s="22" t="s">
        <v>23</v>
      </c>
      <c r="G35" s="101">
        <v>42660</v>
      </c>
      <c r="H35" s="102" t="str">
        <f>CONCATENATE("Didática: ",DID," - ","Sala: ",SALA_1)</f>
        <v>Didática: 4 - Sala: 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54</v>
      </c>
      <c r="E36" s="22" t="s">
        <v>55</v>
      </c>
      <c r="F36" s="22" t="s">
        <v>23</v>
      </c>
      <c r="G36" s="101"/>
      <c r="H36" s="10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56</v>
      </c>
      <c r="E37" s="22" t="s">
        <v>57</v>
      </c>
      <c r="F37" s="22" t="s">
        <v>23</v>
      </c>
      <c r="G37" s="101"/>
      <c r="H37" s="10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58</v>
      </c>
      <c r="E38" s="22" t="s">
        <v>59</v>
      </c>
      <c r="F38" s="22" t="s">
        <v>23</v>
      </c>
      <c r="G38" s="101"/>
      <c r="H38" s="10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60</v>
      </c>
      <c r="E39" s="22" t="s">
        <v>61</v>
      </c>
      <c r="F39" s="22" t="s">
        <v>23</v>
      </c>
      <c r="G39" s="101"/>
      <c r="H39" s="10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G4:G9"/>
    <mergeCell ref="H4:H9"/>
    <mergeCell ref="E10:H10"/>
    <mergeCell ref="A11:H11"/>
    <mergeCell ref="A13:H13"/>
    <mergeCell ref="B14:C14"/>
    <mergeCell ref="G15:G20"/>
    <mergeCell ref="H15:H20"/>
    <mergeCell ref="D20:F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zoomScale="65" zoomScaleNormal="65" workbookViewId="0"/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13"/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1"/>
      <c r="J3" s="1"/>
      <c r="K3" s="1"/>
      <c r="L3" s="1"/>
      <c r="M3" s="1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62</v>
      </c>
      <c r="E4" s="22" t="s">
        <v>63</v>
      </c>
      <c r="F4" s="22" t="s">
        <v>23</v>
      </c>
      <c r="G4" s="101">
        <v>42660</v>
      </c>
      <c r="H4" s="102" t="str">
        <f>CONCATENATE("Didática: ",DID," - ","Sala: ",SALA_2)</f>
        <v>Didática: 4 - Sala: 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64</v>
      </c>
      <c r="E5" s="22" t="s">
        <v>65</v>
      </c>
      <c r="F5" s="22" t="s">
        <v>23</v>
      </c>
      <c r="G5" s="101"/>
      <c r="H5" s="10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66</v>
      </c>
      <c r="E6" s="22" t="s">
        <v>67</v>
      </c>
      <c r="F6" s="22" t="s">
        <v>23</v>
      </c>
      <c r="G6" s="101"/>
      <c r="H6" s="10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68</v>
      </c>
      <c r="E7" s="22" t="s">
        <v>69</v>
      </c>
      <c r="F7" s="22" t="s">
        <v>23</v>
      </c>
      <c r="G7" s="101"/>
      <c r="H7" s="10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70</v>
      </c>
      <c r="E8" s="22" t="s">
        <v>71</v>
      </c>
      <c r="F8" s="22" t="s">
        <v>23</v>
      </c>
      <c r="G8" s="101"/>
      <c r="H8" s="10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23"/>
      <c r="E9" s="24"/>
      <c r="F9" s="24"/>
      <c r="G9" s="101"/>
      <c r="H9" s="10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25"/>
      <c r="E10" s="105"/>
      <c r="F10" s="105"/>
      <c r="G10" s="105"/>
      <c r="H10" s="10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2">
      <c r="A12" s="26"/>
      <c r="B12" s="27"/>
      <c r="C12" s="27"/>
      <c r="D12" s="27"/>
      <c r="E12" s="28"/>
      <c r="F12" s="28"/>
      <c r="G12" s="28"/>
      <c r="H12" s="2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72</v>
      </c>
      <c r="E15" s="22" t="s">
        <v>73</v>
      </c>
      <c r="F15" s="22" t="s">
        <v>23</v>
      </c>
      <c r="G15" s="101">
        <v>42660</v>
      </c>
      <c r="H15" s="102" t="str">
        <f>CONCATENATE("Didática: ",DID," - ","Sala: ",SALA_2)</f>
        <v>Didática: 4 - Sala: 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74</v>
      </c>
      <c r="E16" s="22" t="s">
        <v>75</v>
      </c>
      <c r="F16" s="22" t="s">
        <v>23</v>
      </c>
      <c r="G16" s="101"/>
      <c r="H16" s="10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76</v>
      </c>
      <c r="E17" s="22" t="s">
        <v>77</v>
      </c>
      <c r="F17" s="22" t="s">
        <v>23</v>
      </c>
      <c r="G17" s="101"/>
      <c r="H17" s="10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78</v>
      </c>
      <c r="E18" s="22" t="s">
        <v>79</v>
      </c>
      <c r="F18" s="22" t="s">
        <v>23</v>
      </c>
      <c r="G18" s="101"/>
      <c r="H18" s="10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80</v>
      </c>
      <c r="E19" s="22" t="s">
        <v>81</v>
      </c>
      <c r="F19" s="22" t="s">
        <v>23</v>
      </c>
      <c r="G19" s="101"/>
      <c r="H19" s="10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99"/>
      <c r="E20" s="99"/>
      <c r="F20" s="99"/>
      <c r="G20" s="101"/>
      <c r="H20" s="10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2">
      <c r="A22" s="26"/>
      <c r="B22" s="28"/>
      <c r="C22" s="28"/>
      <c r="D22" s="28"/>
      <c r="E22" s="28"/>
      <c r="F22" s="28"/>
      <c r="G22" s="28"/>
      <c r="H22" s="2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82</v>
      </c>
      <c r="E25" s="22" t="s">
        <v>83</v>
      </c>
      <c r="F25" s="22" t="s">
        <v>23</v>
      </c>
      <c r="G25" s="101">
        <v>42660</v>
      </c>
      <c r="H25" s="102" t="str">
        <f>CONCATENATE("Didática: ",DID," - ","Sala: ",SALA_2)</f>
        <v>Didática: 4 - Sala: 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84</v>
      </c>
      <c r="E26" s="22" t="s">
        <v>85</v>
      </c>
      <c r="F26" s="22" t="s">
        <v>23</v>
      </c>
      <c r="G26" s="101"/>
      <c r="H26" s="10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86</v>
      </c>
      <c r="E27" s="22" t="s">
        <v>87</v>
      </c>
      <c r="F27" s="22" t="s">
        <v>23</v>
      </c>
      <c r="G27" s="101"/>
      <c r="H27" s="10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88</v>
      </c>
      <c r="E28" s="22" t="s">
        <v>89</v>
      </c>
      <c r="F28" s="22" t="s">
        <v>23</v>
      </c>
      <c r="G28" s="101"/>
      <c r="H28" s="10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90</v>
      </c>
      <c r="E29" s="22" t="s">
        <v>91</v>
      </c>
      <c r="F29" s="22" t="s">
        <v>23</v>
      </c>
      <c r="G29" s="101"/>
      <c r="H29" s="10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2">
      <c r="A34" s="30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92</v>
      </c>
      <c r="E35" s="22" t="s">
        <v>93</v>
      </c>
      <c r="F35" s="22" t="s">
        <v>23</v>
      </c>
      <c r="G35" s="101">
        <v>42660</v>
      </c>
      <c r="H35" s="102" t="str">
        <f>CONCATENATE("Didática: ",DID," - ","Sala: ",SALA_2)</f>
        <v>Didática: 4 - Sala: 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94</v>
      </c>
      <c r="E36" s="22" t="s">
        <v>95</v>
      </c>
      <c r="F36" s="22" t="s">
        <v>23</v>
      </c>
      <c r="G36" s="101"/>
      <c r="H36" s="10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96</v>
      </c>
      <c r="E37" s="22" t="s">
        <v>97</v>
      </c>
      <c r="F37" s="22" t="s">
        <v>23</v>
      </c>
      <c r="G37" s="101"/>
      <c r="H37" s="10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98</v>
      </c>
      <c r="E38" s="22" t="s">
        <v>99</v>
      </c>
      <c r="F38" s="22" t="s">
        <v>23</v>
      </c>
      <c r="G38" s="101"/>
      <c r="H38" s="10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100</v>
      </c>
      <c r="E39" s="22" t="s">
        <v>101</v>
      </c>
      <c r="F39" s="22" t="s">
        <v>23</v>
      </c>
      <c r="G39" s="101"/>
      <c r="H39" s="10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G4:G9"/>
    <mergeCell ref="H4:H9"/>
    <mergeCell ref="E10:H10"/>
    <mergeCell ref="A11:H11"/>
    <mergeCell ref="A13:H13"/>
    <mergeCell ref="B14:C14"/>
    <mergeCell ref="G15:G20"/>
    <mergeCell ref="H15:H20"/>
    <mergeCell ref="D20:F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9" zoomScale="65" zoomScaleNormal="65" workbookViewId="0">
      <selection activeCell="H25" sqref="H25:H30"/>
    </sheetView>
  </sheetViews>
  <sheetFormatPr defaultRowHeight="12.75" x14ac:dyDescent="0.2"/>
  <cols>
    <col min="1" max="1" width="15.5703125"/>
    <col min="2" max="2" width="8"/>
    <col min="3" max="3" width="8.42578125"/>
    <col min="4" max="4" width="38.140625" customWidth="1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13"/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1"/>
      <c r="J3" s="1"/>
      <c r="K3" s="1"/>
      <c r="L3" s="1"/>
      <c r="M3" s="1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102</v>
      </c>
      <c r="E4" s="22" t="s">
        <v>103</v>
      </c>
      <c r="F4" s="22" t="s">
        <v>23</v>
      </c>
      <c r="G4" s="101">
        <v>42660</v>
      </c>
      <c r="H4" s="102" t="str">
        <f>CONCATENATE("Didática: ",DID," - ","Sala: ",SALA_3)</f>
        <v>Didática: 4 - Sala: 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104</v>
      </c>
      <c r="E5" s="22" t="s">
        <v>105</v>
      </c>
      <c r="F5" s="22" t="s">
        <v>23</v>
      </c>
      <c r="G5" s="101"/>
      <c r="H5" s="10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106</v>
      </c>
      <c r="E6" s="22" t="s">
        <v>107</v>
      </c>
      <c r="F6" s="22" t="s">
        <v>23</v>
      </c>
      <c r="G6" s="101"/>
      <c r="H6" s="10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108</v>
      </c>
      <c r="E7" s="22" t="s">
        <v>109</v>
      </c>
      <c r="F7" s="22" t="s">
        <v>23</v>
      </c>
      <c r="G7" s="101"/>
      <c r="H7" s="10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110</v>
      </c>
      <c r="E8" s="22" t="s">
        <v>111</v>
      </c>
      <c r="F8" s="22" t="s">
        <v>23</v>
      </c>
      <c r="G8" s="101"/>
      <c r="H8" s="10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23"/>
      <c r="E9" s="24"/>
      <c r="F9" s="24"/>
      <c r="G9" s="101"/>
      <c r="H9" s="10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25"/>
      <c r="E10" s="105"/>
      <c r="F10" s="105"/>
      <c r="G10" s="105"/>
      <c r="H10" s="10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2">
      <c r="A12" s="26"/>
      <c r="B12" s="27"/>
      <c r="C12" s="27"/>
      <c r="D12" s="27"/>
      <c r="E12" s="28"/>
      <c r="F12" s="28"/>
      <c r="G12" s="28"/>
      <c r="H12" s="2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112</v>
      </c>
      <c r="E15" s="22" t="s">
        <v>113</v>
      </c>
      <c r="F15" s="22" t="s">
        <v>23</v>
      </c>
      <c r="G15" s="101">
        <v>42660</v>
      </c>
      <c r="H15" s="102" t="str">
        <f>CONCATENATE("Didática: ",DID," - ","Sala: ",SALA_3)</f>
        <v>Didática: 4 - Sala: 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114</v>
      </c>
      <c r="E16" s="22" t="s">
        <v>115</v>
      </c>
      <c r="F16" s="22" t="s">
        <v>23</v>
      </c>
      <c r="G16" s="101"/>
      <c r="H16" s="10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116</v>
      </c>
      <c r="E17" s="22" t="s">
        <v>117</v>
      </c>
      <c r="F17" s="22" t="s">
        <v>23</v>
      </c>
      <c r="G17" s="101"/>
      <c r="H17" s="10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118</v>
      </c>
      <c r="E18" s="22" t="s">
        <v>119</v>
      </c>
      <c r="F18" s="22" t="s">
        <v>23</v>
      </c>
      <c r="G18" s="101"/>
      <c r="H18" s="10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120</v>
      </c>
      <c r="E19" s="22" t="s">
        <v>121</v>
      </c>
      <c r="F19" s="22" t="s">
        <v>23</v>
      </c>
      <c r="G19" s="101"/>
      <c r="H19" s="10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99"/>
      <c r="E20" s="99"/>
      <c r="F20" s="99"/>
      <c r="G20" s="101"/>
      <c r="H20" s="10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2">
      <c r="A22" s="26"/>
      <c r="B22" s="28"/>
      <c r="C22" s="28"/>
      <c r="D22" s="28"/>
      <c r="E22" s="28"/>
      <c r="F22" s="28"/>
      <c r="G22" s="28"/>
      <c r="H22" s="2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122</v>
      </c>
      <c r="E25" s="22" t="s">
        <v>123</v>
      </c>
      <c r="F25" s="22" t="s">
        <v>23</v>
      </c>
      <c r="G25" s="101">
        <v>42660</v>
      </c>
      <c r="H25" s="102" t="str">
        <f>CONCATENATE("Didática: ",DID," - ","Sala: ",SALA_3)</f>
        <v>Didática: 4 - Sala: 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124</v>
      </c>
      <c r="E26" s="22" t="s">
        <v>125</v>
      </c>
      <c r="F26" s="22" t="s">
        <v>23</v>
      </c>
      <c r="G26" s="101"/>
      <c r="H26" s="10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126</v>
      </c>
      <c r="E27" s="22" t="s">
        <v>127</v>
      </c>
      <c r="F27" s="22" t="s">
        <v>23</v>
      </c>
      <c r="G27" s="101"/>
      <c r="H27" s="10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128</v>
      </c>
      <c r="E28" s="22" t="s">
        <v>129</v>
      </c>
      <c r="F28" s="22" t="s">
        <v>23</v>
      </c>
      <c r="G28" s="101"/>
      <c r="H28" s="10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130</v>
      </c>
      <c r="E29" s="22" t="s">
        <v>131</v>
      </c>
      <c r="F29" s="22" t="s">
        <v>23</v>
      </c>
      <c r="G29" s="101"/>
      <c r="H29" s="10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2">
      <c r="A34" s="30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132</v>
      </c>
      <c r="E35" s="22" t="s">
        <v>133</v>
      </c>
      <c r="F35" s="22" t="s">
        <v>23</v>
      </c>
      <c r="G35" s="101">
        <v>42660</v>
      </c>
      <c r="H35" s="102" t="str">
        <f>CONCATENATE("Didática: ",DID," - ","Sala: ",SALA_3)</f>
        <v>Didática: 4 - Sala: 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134</v>
      </c>
      <c r="E36" s="22" t="s">
        <v>135</v>
      </c>
      <c r="F36" s="22" t="s">
        <v>23</v>
      </c>
      <c r="G36" s="101"/>
      <c r="H36" s="10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136</v>
      </c>
      <c r="E37" s="22" t="s">
        <v>137</v>
      </c>
      <c r="F37" s="22" t="s">
        <v>23</v>
      </c>
      <c r="G37" s="101"/>
      <c r="H37" s="10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138</v>
      </c>
      <c r="E38" s="22" t="s">
        <v>139</v>
      </c>
      <c r="F38" s="22" t="s">
        <v>23</v>
      </c>
      <c r="G38" s="101"/>
      <c r="H38" s="10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140</v>
      </c>
      <c r="E39" s="22" t="s">
        <v>141</v>
      </c>
      <c r="F39" s="22" t="s">
        <v>23</v>
      </c>
      <c r="G39" s="101"/>
      <c r="H39" s="10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G4:G9"/>
    <mergeCell ref="H4:H9"/>
    <mergeCell ref="E10:H10"/>
    <mergeCell ref="A11:H11"/>
    <mergeCell ref="A13:H13"/>
    <mergeCell ref="B14:C14"/>
    <mergeCell ref="G15:G20"/>
    <mergeCell ref="H15:H20"/>
    <mergeCell ref="D20:F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5" zoomScaleNormal="65" workbookViewId="0">
      <selection activeCell="H4" sqref="H4:H9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13"/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1"/>
      <c r="J3" s="1"/>
      <c r="K3" s="1"/>
      <c r="L3" s="1"/>
      <c r="M3" s="1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142</v>
      </c>
      <c r="E4" s="22" t="s">
        <v>143</v>
      </c>
      <c r="F4" s="22" t="s">
        <v>144</v>
      </c>
      <c r="G4" s="101">
        <v>42660</v>
      </c>
      <c r="H4" s="102" t="str">
        <f>CONCATENATE("Didática: ",DID," - ","Sala: ",SALA_4)</f>
        <v>Didática: 4 - Sala: 10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145</v>
      </c>
      <c r="E5" s="22" t="s">
        <v>146</v>
      </c>
      <c r="F5" s="22" t="s">
        <v>144</v>
      </c>
      <c r="G5" s="101"/>
      <c r="H5" s="10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147</v>
      </c>
      <c r="E6" s="22" t="s">
        <v>148</v>
      </c>
      <c r="F6" s="22" t="s">
        <v>144</v>
      </c>
      <c r="G6" s="101"/>
      <c r="H6" s="10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149</v>
      </c>
      <c r="E7" s="22" t="s">
        <v>150</v>
      </c>
      <c r="F7" s="22" t="s">
        <v>144</v>
      </c>
      <c r="G7" s="101"/>
      <c r="H7" s="10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151</v>
      </c>
      <c r="E8" s="22" t="s">
        <v>152</v>
      </c>
      <c r="F8" s="22" t="s">
        <v>144</v>
      </c>
      <c r="G8" s="101"/>
      <c r="H8" s="10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23"/>
      <c r="E9" s="24"/>
      <c r="F9" s="24"/>
      <c r="G9" s="101"/>
      <c r="H9" s="10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25"/>
      <c r="E10" s="105"/>
      <c r="F10" s="105"/>
      <c r="G10" s="105"/>
      <c r="H10" s="10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2">
      <c r="A12" s="26"/>
      <c r="B12" s="27"/>
      <c r="C12" s="27"/>
      <c r="D12" s="27"/>
      <c r="E12" s="28"/>
      <c r="F12" s="28"/>
      <c r="G12" s="28"/>
      <c r="H12" s="2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153</v>
      </c>
      <c r="E15" s="22" t="s">
        <v>154</v>
      </c>
      <c r="F15" s="22" t="s">
        <v>144</v>
      </c>
      <c r="G15" s="101">
        <v>42660</v>
      </c>
      <c r="H15" s="102" t="str">
        <f>CONCATENATE("Didática: ",DID," - ","Sala: ",SALA_4)</f>
        <v>Didática: 4 - Sala: 10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155</v>
      </c>
      <c r="E16" s="22" t="s">
        <v>156</v>
      </c>
      <c r="F16" s="22" t="s">
        <v>144</v>
      </c>
      <c r="G16" s="101"/>
      <c r="H16" s="10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157</v>
      </c>
      <c r="E17" s="22" t="s">
        <v>158</v>
      </c>
      <c r="F17" s="22" t="s">
        <v>144</v>
      </c>
      <c r="G17" s="101"/>
      <c r="H17" s="10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159</v>
      </c>
      <c r="E18" s="22" t="s">
        <v>160</v>
      </c>
      <c r="F18" s="22" t="s">
        <v>144</v>
      </c>
      <c r="G18" s="101"/>
      <c r="H18" s="10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161</v>
      </c>
      <c r="E19" s="22" t="s">
        <v>162</v>
      </c>
      <c r="F19" s="22" t="s">
        <v>144</v>
      </c>
      <c r="G19" s="101"/>
      <c r="H19" s="10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99"/>
      <c r="E20" s="99"/>
      <c r="F20" s="99"/>
      <c r="G20" s="101"/>
      <c r="H20" s="10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2">
      <c r="A22" s="26"/>
      <c r="B22" s="28"/>
      <c r="C22" s="28"/>
      <c r="D22" s="28"/>
      <c r="E22" s="28"/>
      <c r="F22" s="28"/>
      <c r="G22" s="28"/>
      <c r="H22" s="2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163</v>
      </c>
      <c r="E25" s="22" t="s">
        <v>164</v>
      </c>
      <c r="F25" s="22" t="s">
        <v>144</v>
      </c>
      <c r="G25" s="101">
        <v>42660</v>
      </c>
      <c r="H25" s="102" t="str">
        <f>CONCATENATE("Didática: ",DID," - ","Sala: ",SALA_4)</f>
        <v>Didática: 4 - Sala: 10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165</v>
      </c>
      <c r="E26" s="22" t="s">
        <v>166</v>
      </c>
      <c r="F26" s="22" t="s">
        <v>144</v>
      </c>
      <c r="G26" s="101"/>
      <c r="H26" s="10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167</v>
      </c>
      <c r="E27" s="22" t="s">
        <v>168</v>
      </c>
      <c r="F27" s="22" t="s">
        <v>144</v>
      </c>
      <c r="G27" s="101"/>
      <c r="H27" s="10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169</v>
      </c>
      <c r="E28" s="22" t="s">
        <v>170</v>
      </c>
      <c r="F28" s="22" t="s">
        <v>144</v>
      </c>
      <c r="G28" s="101"/>
      <c r="H28" s="10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171</v>
      </c>
      <c r="E29" s="22" t="s">
        <v>172</v>
      </c>
      <c r="F29" s="22" t="s">
        <v>144</v>
      </c>
      <c r="G29" s="101"/>
      <c r="H29" s="10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2">
      <c r="A34" s="30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173</v>
      </c>
      <c r="E35" s="22" t="s">
        <v>174</v>
      </c>
      <c r="F35" s="22" t="s">
        <v>144</v>
      </c>
      <c r="G35" s="101">
        <v>42660</v>
      </c>
      <c r="H35" s="102" t="str">
        <f>CONCATENATE("Didática: ",DID," - ","Sala: ",SALA_4)</f>
        <v>Didática: 4 - Sala: 10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175</v>
      </c>
      <c r="E36" s="22" t="s">
        <v>176</v>
      </c>
      <c r="F36" s="22" t="s">
        <v>144</v>
      </c>
      <c r="G36" s="101"/>
      <c r="H36" s="10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177</v>
      </c>
      <c r="E37" s="22" t="s">
        <v>178</v>
      </c>
      <c r="F37" s="22" t="s">
        <v>144</v>
      </c>
      <c r="G37" s="101"/>
      <c r="H37" s="10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179</v>
      </c>
      <c r="E38" s="22" t="s">
        <v>180</v>
      </c>
      <c r="F38" s="22" t="s">
        <v>144</v>
      </c>
      <c r="G38" s="101"/>
      <c r="H38" s="10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181</v>
      </c>
      <c r="E39" s="22" t="s">
        <v>182</v>
      </c>
      <c r="F39" s="22" t="s">
        <v>144</v>
      </c>
      <c r="G39" s="101"/>
      <c r="H39" s="10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G4:G9"/>
    <mergeCell ref="H4:H9"/>
    <mergeCell ref="E10:H10"/>
    <mergeCell ref="A11:H11"/>
    <mergeCell ref="A13:H13"/>
    <mergeCell ref="B14:C14"/>
    <mergeCell ref="G15:G20"/>
    <mergeCell ref="H15:H20"/>
    <mergeCell ref="D20:F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zoomScale="65" zoomScaleNormal="65" workbookViewId="0"/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13"/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1"/>
      <c r="J3" s="1"/>
      <c r="K3" s="1"/>
      <c r="L3" s="1"/>
      <c r="M3" s="1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183</v>
      </c>
      <c r="E4" s="22" t="s">
        <v>184</v>
      </c>
      <c r="F4" s="22" t="s">
        <v>144</v>
      </c>
      <c r="G4" s="101">
        <v>42660</v>
      </c>
      <c r="H4" s="102" t="str">
        <f>CONCATENATE("Didática: ",DID," - ","Sala: ",SALA_5)</f>
        <v>Didática: 4 - Sala: 12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185</v>
      </c>
      <c r="E5" s="22" t="s">
        <v>186</v>
      </c>
      <c r="F5" s="22" t="s">
        <v>144</v>
      </c>
      <c r="G5" s="101"/>
      <c r="H5" s="10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187</v>
      </c>
      <c r="E6" s="22" t="s">
        <v>188</v>
      </c>
      <c r="F6" s="22" t="s">
        <v>144</v>
      </c>
      <c r="G6" s="101"/>
      <c r="H6" s="10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189</v>
      </c>
      <c r="E7" s="22" t="s">
        <v>190</v>
      </c>
      <c r="F7" s="22" t="s">
        <v>144</v>
      </c>
      <c r="G7" s="101"/>
      <c r="H7" s="10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191</v>
      </c>
      <c r="E8" s="22" t="s">
        <v>192</v>
      </c>
      <c r="F8" s="22" t="s">
        <v>144</v>
      </c>
      <c r="G8" s="101"/>
      <c r="H8" s="10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23"/>
      <c r="E9" s="24"/>
      <c r="F9" s="24"/>
      <c r="G9" s="101"/>
      <c r="H9" s="10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25"/>
      <c r="E10" s="105"/>
      <c r="F10" s="105"/>
      <c r="G10" s="105"/>
      <c r="H10" s="10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2">
      <c r="A12" s="26"/>
      <c r="B12" s="27"/>
      <c r="C12" s="27"/>
      <c r="D12" s="27"/>
      <c r="E12" s="28"/>
      <c r="F12" s="28"/>
      <c r="G12" s="28"/>
      <c r="H12" s="2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193</v>
      </c>
      <c r="E15" s="22" t="s">
        <v>194</v>
      </c>
      <c r="F15" s="22" t="s">
        <v>144</v>
      </c>
      <c r="G15" s="101">
        <v>42660</v>
      </c>
      <c r="H15" s="102" t="str">
        <f>CONCATENATE("Didática: ",DID," - ","Sala: ",SALA_5)</f>
        <v>Didática: 4 - Sala: 12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195</v>
      </c>
      <c r="E16" s="22" t="s">
        <v>196</v>
      </c>
      <c r="F16" s="22" t="s">
        <v>144</v>
      </c>
      <c r="G16" s="101"/>
      <c r="H16" s="10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197</v>
      </c>
      <c r="E17" s="22" t="s">
        <v>198</v>
      </c>
      <c r="F17" s="22" t="s">
        <v>144</v>
      </c>
      <c r="G17" s="101"/>
      <c r="H17" s="10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199</v>
      </c>
      <c r="E18" s="22" t="s">
        <v>200</v>
      </c>
      <c r="F18" s="22" t="s">
        <v>144</v>
      </c>
      <c r="G18" s="101"/>
      <c r="H18" s="10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201</v>
      </c>
      <c r="E19" s="22" t="s">
        <v>202</v>
      </c>
      <c r="F19" s="22" t="s">
        <v>144</v>
      </c>
      <c r="G19" s="101"/>
      <c r="H19" s="10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99"/>
      <c r="E20" s="99"/>
      <c r="F20" s="99"/>
      <c r="G20" s="101"/>
      <c r="H20" s="10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2">
      <c r="A22" s="26"/>
      <c r="B22" s="28"/>
      <c r="C22" s="28"/>
      <c r="D22" s="28"/>
      <c r="E22" s="28"/>
      <c r="F22" s="28"/>
      <c r="G22" s="28"/>
      <c r="H22" s="2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203</v>
      </c>
      <c r="E25" s="22" t="s">
        <v>204</v>
      </c>
      <c r="F25" s="22" t="s">
        <v>144</v>
      </c>
      <c r="G25" s="101">
        <v>42660</v>
      </c>
      <c r="H25" s="102" t="str">
        <f>CONCATENATE("Didática: ",DID," - ","Sala: ",SALA_5)</f>
        <v>Didática: 4 - Sala: 12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205</v>
      </c>
      <c r="E26" s="22" t="s">
        <v>206</v>
      </c>
      <c r="F26" s="22" t="s">
        <v>207</v>
      </c>
      <c r="G26" s="101"/>
      <c r="H26" s="10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208</v>
      </c>
      <c r="E27" s="22" t="s">
        <v>209</v>
      </c>
      <c r="F27" s="22" t="s">
        <v>207</v>
      </c>
      <c r="G27" s="101"/>
      <c r="H27" s="10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210</v>
      </c>
      <c r="E28" s="22" t="s">
        <v>211</v>
      </c>
      <c r="F28" s="22" t="s">
        <v>207</v>
      </c>
      <c r="G28" s="101"/>
      <c r="H28" s="10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212</v>
      </c>
      <c r="E29" s="22" t="s">
        <v>213</v>
      </c>
      <c r="F29" s="22" t="s">
        <v>207</v>
      </c>
      <c r="G29" s="101"/>
      <c r="H29" s="10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2">
      <c r="A34" s="30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214</v>
      </c>
      <c r="E35" s="22" t="s">
        <v>215</v>
      </c>
      <c r="F35" s="22" t="s">
        <v>207</v>
      </c>
      <c r="G35" s="101">
        <v>42660</v>
      </c>
      <c r="H35" s="102" t="str">
        <f>CONCATENATE("Didática: ",DID," - ","Sala: ",SALA_5)</f>
        <v>Didática: 4 - Sala: 12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216</v>
      </c>
      <c r="E36" s="22" t="s">
        <v>217</v>
      </c>
      <c r="F36" s="22" t="s">
        <v>207</v>
      </c>
      <c r="G36" s="101"/>
      <c r="H36" s="10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218</v>
      </c>
      <c r="E37" s="22" t="s">
        <v>219</v>
      </c>
      <c r="F37" s="22" t="s">
        <v>207</v>
      </c>
      <c r="G37" s="101"/>
      <c r="H37" s="10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220</v>
      </c>
      <c r="E38" s="22" t="s">
        <v>221</v>
      </c>
      <c r="F38" s="22" t="s">
        <v>207</v>
      </c>
      <c r="G38" s="101"/>
      <c r="H38" s="10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222</v>
      </c>
      <c r="E39" s="22" t="s">
        <v>223</v>
      </c>
      <c r="F39" s="22" t="s">
        <v>207</v>
      </c>
      <c r="G39" s="101"/>
      <c r="H39" s="10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G4:G9"/>
    <mergeCell ref="H4:H9"/>
    <mergeCell ref="E10:H10"/>
    <mergeCell ref="A11:H11"/>
    <mergeCell ref="A13:H13"/>
    <mergeCell ref="B14:C14"/>
    <mergeCell ref="G15:G20"/>
    <mergeCell ref="H15:H20"/>
    <mergeCell ref="D20:F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zoomScale="65" zoomScaleNormal="65" workbookViewId="0">
      <selection activeCell="H35" sqref="H35:H40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13"/>
      <c r="B1" s="14"/>
      <c r="C1" s="14"/>
      <c r="D1" s="14"/>
      <c r="E1" s="14"/>
      <c r="F1" s="14"/>
      <c r="G1" s="14"/>
      <c r="H1" s="14"/>
      <c r="I1" s="31"/>
      <c r="J1" s="31"/>
      <c r="K1" s="31"/>
      <c r="L1" s="31"/>
      <c r="M1" s="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31"/>
      <c r="J2" s="31"/>
      <c r="K2" s="31"/>
      <c r="L2" s="31"/>
      <c r="M2" s="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31"/>
      <c r="J3" s="31"/>
      <c r="K3" s="31"/>
      <c r="L3" s="31"/>
      <c r="M3" s="32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33" t="s">
        <v>224</v>
      </c>
      <c r="E4" s="33" t="s">
        <v>225</v>
      </c>
      <c r="F4" s="33" t="s">
        <v>207</v>
      </c>
      <c r="G4" s="101">
        <v>42661</v>
      </c>
      <c r="H4" s="102" t="str">
        <f>CONCATENATE("Didática: ",DID," - ","Sala: ",SALA_6)</f>
        <v>Didática: 4 - Sala: 5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33" t="s">
        <v>226</v>
      </c>
      <c r="E5" s="33" t="s">
        <v>227</v>
      </c>
      <c r="F5" s="33" t="s">
        <v>207</v>
      </c>
      <c r="G5" s="101"/>
      <c r="H5" s="10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33" t="s">
        <v>228</v>
      </c>
      <c r="E6" s="33" t="s">
        <v>229</v>
      </c>
      <c r="F6" s="33" t="s">
        <v>207</v>
      </c>
      <c r="G6" s="101"/>
      <c r="H6" s="10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33" t="s">
        <v>230</v>
      </c>
      <c r="E7" s="33" t="s">
        <v>231</v>
      </c>
      <c r="F7" s="33" t="s">
        <v>207</v>
      </c>
      <c r="G7" s="101"/>
      <c r="H7" s="10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33" t="s">
        <v>232</v>
      </c>
      <c r="E8" s="33" t="s">
        <v>233</v>
      </c>
      <c r="F8" s="33" t="s">
        <v>207</v>
      </c>
      <c r="G8" s="101"/>
      <c r="H8" s="10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34"/>
      <c r="E9" s="34"/>
      <c r="F9" s="34"/>
      <c r="G9" s="101"/>
      <c r="H9" s="10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106"/>
      <c r="E10" s="106"/>
      <c r="F10" s="106"/>
      <c r="G10" s="106"/>
      <c r="H10" s="106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27.75" customHeight="1" x14ac:dyDescent="0.2">
      <c r="A12" s="26"/>
      <c r="B12" s="27"/>
      <c r="C12" s="27"/>
      <c r="D12" s="35"/>
      <c r="E12" s="35"/>
      <c r="F12" s="35"/>
      <c r="G12" s="28"/>
      <c r="H12" s="28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35" t="s">
        <v>234</v>
      </c>
      <c r="E15" s="35" t="s">
        <v>235</v>
      </c>
      <c r="F15" s="35" t="s">
        <v>207</v>
      </c>
      <c r="G15" s="101">
        <v>42661</v>
      </c>
      <c r="H15" s="102" t="str">
        <f>CONCATENATE("Didática: ",DID," - ","Sala: ",SALA_6)</f>
        <v>Didática: 4 - Sala: 5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35" t="s">
        <v>236</v>
      </c>
      <c r="E16" s="35" t="s">
        <v>237</v>
      </c>
      <c r="F16" s="35" t="s">
        <v>207</v>
      </c>
      <c r="G16" s="101"/>
      <c r="H16" s="10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35" t="s">
        <v>238</v>
      </c>
      <c r="E17" s="35" t="s">
        <v>239</v>
      </c>
      <c r="F17" s="35" t="s">
        <v>207</v>
      </c>
      <c r="G17" s="101"/>
      <c r="H17" s="10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35" t="s">
        <v>240</v>
      </c>
      <c r="E18" s="35" t="s">
        <v>241</v>
      </c>
      <c r="F18" s="35" t="s">
        <v>207</v>
      </c>
      <c r="G18" s="101"/>
      <c r="H18" s="10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35" t="s">
        <v>242</v>
      </c>
      <c r="E19" s="35" t="s">
        <v>243</v>
      </c>
      <c r="F19" s="35" t="s">
        <v>207</v>
      </c>
      <c r="G19" s="101"/>
      <c r="H19" s="10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36"/>
      <c r="E20" s="37"/>
      <c r="F20" s="38"/>
      <c r="G20" s="101"/>
      <c r="H20" s="10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7.75" customHeight="1" x14ac:dyDescent="0.2">
      <c r="A22" s="26"/>
      <c r="B22" s="28"/>
      <c r="C22" s="28"/>
      <c r="D22" s="35"/>
      <c r="E22" s="35"/>
      <c r="F22" s="35"/>
      <c r="G22" s="28"/>
      <c r="H22" s="2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35" t="s">
        <v>244</v>
      </c>
      <c r="E25" s="35" t="s">
        <v>245</v>
      </c>
      <c r="F25" s="35" t="s">
        <v>207</v>
      </c>
      <c r="G25" s="101">
        <v>42661</v>
      </c>
      <c r="H25" s="102" t="str">
        <f>CONCATENATE("Didática: ",DID," - ","Sala: ",SALA_6)</f>
        <v>Didática: 4 - Sala: 5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35" t="s">
        <v>246</v>
      </c>
      <c r="E26" s="35" t="s">
        <v>247</v>
      </c>
      <c r="F26" s="35" t="s">
        <v>207</v>
      </c>
      <c r="G26" s="101"/>
      <c r="H26" s="10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35" t="s">
        <v>248</v>
      </c>
      <c r="E27" s="35" t="s">
        <v>249</v>
      </c>
      <c r="F27" s="35" t="s">
        <v>207</v>
      </c>
      <c r="G27" s="101"/>
      <c r="H27" s="10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35" t="s">
        <v>250</v>
      </c>
      <c r="E28" s="35" t="s">
        <v>251</v>
      </c>
      <c r="F28" s="35" t="s">
        <v>207</v>
      </c>
      <c r="G28" s="101"/>
      <c r="H28" s="10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35" t="s">
        <v>252</v>
      </c>
      <c r="E29" s="35" t="s">
        <v>253</v>
      </c>
      <c r="F29" s="35" t="s">
        <v>254</v>
      </c>
      <c r="G29" s="101"/>
      <c r="H29" s="10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27.75" customHeight="1" x14ac:dyDescent="0.2">
      <c r="A34" s="39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35" t="s">
        <v>255</v>
      </c>
      <c r="E35" s="35" t="s">
        <v>256</v>
      </c>
      <c r="F35" s="35" t="s">
        <v>254</v>
      </c>
      <c r="G35" s="101">
        <v>42661</v>
      </c>
      <c r="H35" s="102" t="str">
        <f>CONCATENATE("Didática: ",DID," - ","Sala: ",SALA_6)</f>
        <v>Didática: 4 - Sala: 5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35" t="s">
        <v>257</v>
      </c>
      <c r="E36" s="35" t="s">
        <v>258</v>
      </c>
      <c r="F36" s="35" t="s">
        <v>254</v>
      </c>
      <c r="G36" s="101"/>
      <c r="H36" s="10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35" t="s">
        <v>259</v>
      </c>
      <c r="E37" s="35" t="s">
        <v>260</v>
      </c>
      <c r="F37" s="35" t="s">
        <v>254</v>
      </c>
      <c r="G37" s="101"/>
      <c r="H37" s="10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35" t="s">
        <v>261</v>
      </c>
      <c r="E38" s="35" t="s">
        <v>262</v>
      </c>
      <c r="F38" s="35" t="s">
        <v>254</v>
      </c>
      <c r="G38" s="101"/>
      <c r="H38" s="10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35" t="s">
        <v>263</v>
      </c>
      <c r="E39" s="35" t="s">
        <v>264</v>
      </c>
      <c r="F39" s="35" t="s">
        <v>254</v>
      </c>
      <c r="G39" s="101"/>
      <c r="H39" s="10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A2:H2"/>
    <mergeCell ref="B3:C3"/>
    <mergeCell ref="G4:G9"/>
    <mergeCell ref="H4:H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5" zoomScaleNormal="65" workbookViewId="0">
      <selection activeCell="H4" sqref="H4:H9"/>
    </sheetView>
  </sheetViews>
  <sheetFormatPr defaultRowHeight="12.75" x14ac:dyDescent="0.2"/>
  <cols>
    <col min="1" max="1" width="15.5703125"/>
    <col min="2" max="2" width="8"/>
    <col min="3" max="3" width="8.42578125"/>
    <col min="4" max="4" width="34.140625"/>
    <col min="5" max="5" width="106.28515625"/>
    <col min="6" max="6" width="24.28515625"/>
    <col min="7" max="7" width="11.5703125"/>
    <col min="8" max="8" width="22"/>
    <col min="9" max="13" width="11.5703125"/>
    <col min="14" max="26" width="8.7109375"/>
    <col min="27" max="1025" width="17.28515625"/>
  </cols>
  <sheetData>
    <row r="1" spans="1:26" ht="27.75" customHeight="1" x14ac:dyDescent="0.2">
      <c r="A1" s="26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7.75" customHeight="1" x14ac:dyDescent="0.2">
      <c r="A2" s="104" t="s">
        <v>5</v>
      </c>
      <c r="B2" s="104"/>
      <c r="C2" s="104"/>
      <c r="D2" s="104"/>
      <c r="E2" s="104"/>
      <c r="F2" s="104"/>
      <c r="G2" s="104"/>
      <c r="H2" s="104"/>
      <c r="I2" s="41"/>
      <c r="J2" s="41"/>
      <c r="K2" s="41"/>
      <c r="L2" s="41"/>
      <c r="M2" s="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7.75" customHeight="1" x14ac:dyDescent="0.2">
      <c r="A3" s="15"/>
      <c r="B3" s="100" t="s">
        <v>7</v>
      </c>
      <c r="C3" s="100"/>
      <c r="D3" s="17" t="s">
        <v>19</v>
      </c>
      <c r="E3" s="16" t="s">
        <v>8</v>
      </c>
      <c r="F3" s="19" t="s">
        <v>9</v>
      </c>
      <c r="G3" s="16" t="s">
        <v>11</v>
      </c>
      <c r="H3" s="16" t="s">
        <v>12</v>
      </c>
      <c r="I3" s="41"/>
      <c r="J3" s="41"/>
      <c r="K3" s="41"/>
      <c r="L3" s="41"/>
      <c r="M3" s="28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7.75" customHeight="1" x14ac:dyDescent="0.2">
      <c r="A4" s="20" t="s">
        <v>20</v>
      </c>
      <c r="B4" s="21">
        <v>0.33333333333333298</v>
      </c>
      <c r="C4" s="21">
        <f>SUM(B4,0.01041669)</f>
        <v>0.34375002333333299</v>
      </c>
      <c r="D4" s="22" t="s">
        <v>265</v>
      </c>
      <c r="E4" s="22" t="s">
        <v>266</v>
      </c>
      <c r="F4" s="22" t="s">
        <v>254</v>
      </c>
      <c r="G4" s="101">
        <v>42661</v>
      </c>
      <c r="H4" s="102" t="str">
        <f>CONCATENATE("Didática: ",DID," - ","Sala: ",SALA_7)</f>
        <v>Didática: 4 - Sala: 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7.75" customHeight="1" x14ac:dyDescent="0.2">
      <c r="A5" s="20" t="s">
        <v>20</v>
      </c>
      <c r="B5" s="21">
        <f>C4</f>
        <v>0.34375002333333299</v>
      </c>
      <c r="C5" s="21">
        <f>SUM(B5,0.01041669)</f>
        <v>0.35416671333333299</v>
      </c>
      <c r="D5" s="22" t="s">
        <v>267</v>
      </c>
      <c r="E5" s="22" t="s">
        <v>268</v>
      </c>
      <c r="F5" s="22" t="s">
        <v>254</v>
      </c>
      <c r="G5" s="101"/>
      <c r="H5" s="10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7.75" customHeight="1" x14ac:dyDescent="0.2">
      <c r="A6" s="20" t="s">
        <v>20</v>
      </c>
      <c r="B6" s="21">
        <f>C5</f>
        <v>0.35416671333333299</v>
      </c>
      <c r="C6" s="21">
        <f>SUM(B6,0.01041669)</f>
        <v>0.364583403333333</v>
      </c>
      <c r="D6" s="22" t="s">
        <v>269</v>
      </c>
      <c r="E6" s="22" t="s">
        <v>270</v>
      </c>
      <c r="F6" s="22" t="s">
        <v>254</v>
      </c>
      <c r="G6" s="101"/>
      <c r="H6" s="10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7.75" customHeight="1" x14ac:dyDescent="0.2">
      <c r="A7" s="20" t="s">
        <v>20</v>
      </c>
      <c r="B7" s="21">
        <f>C6</f>
        <v>0.364583403333333</v>
      </c>
      <c r="C7" s="21">
        <f>SUM(B7,0.01041669)</f>
        <v>0.37500009333333301</v>
      </c>
      <c r="D7" s="22" t="s">
        <v>271</v>
      </c>
      <c r="E7" s="22" t="s">
        <v>272</v>
      </c>
      <c r="F7" s="22" t="s">
        <v>254</v>
      </c>
      <c r="G7" s="101"/>
      <c r="H7" s="10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7.75" customHeight="1" x14ac:dyDescent="0.2">
      <c r="A8" s="20" t="s">
        <v>20</v>
      </c>
      <c r="B8" s="21">
        <f>C7</f>
        <v>0.37500009333333301</v>
      </c>
      <c r="C8" s="21">
        <f>SUM(B8,0.01041669)</f>
        <v>0.38541678333333301</v>
      </c>
      <c r="D8" s="22" t="s">
        <v>273</v>
      </c>
      <c r="E8" s="22" t="s">
        <v>274</v>
      </c>
      <c r="F8" s="22" t="s">
        <v>254</v>
      </c>
      <c r="G8" s="101"/>
      <c r="H8" s="10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7.75" customHeight="1" x14ac:dyDescent="0.2">
      <c r="A9" s="16" t="s">
        <v>16</v>
      </c>
      <c r="B9" s="21">
        <v>0.38541666666666702</v>
      </c>
      <c r="C9" s="21">
        <v>0.40972222222222199</v>
      </c>
      <c r="D9" s="107"/>
      <c r="E9" s="107"/>
      <c r="F9" s="107"/>
      <c r="G9" s="101"/>
      <c r="H9" s="10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.75" customHeight="1" x14ac:dyDescent="0.2">
      <c r="A10" s="16" t="s">
        <v>17</v>
      </c>
      <c r="B10" s="21">
        <v>0.40972222222222199</v>
      </c>
      <c r="C10" s="21">
        <v>0.41666666666666702</v>
      </c>
      <c r="D10" s="107"/>
      <c r="E10" s="107"/>
      <c r="F10" s="107"/>
      <c r="G10" s="107"/>
      <c r="H10" s="10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7.75" customHeight="1" x14ac:dyDescent="0.2">
      <c r="A12" s="26"/>
      <c r="B12" s="27"/>
      <c r="C12" s="27"/>
      <c r="D12" s="42"/>
      <c r="E12" s="42"/>
      <c r="F12" s="42"/>
      <c r="G12" s="28"/>
      <c r="H12" s="28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7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7.75" customHeight="1" x14ac:dyDescent="0.2">
      <c r="A14" s="15"/>
      <c r="B14" s="100" t="s">
        <v>7</v>
      </c>
      <c r="C14" s="100"/>
      <c r="D14" s="17" t="s">
        <v>19</v>
      </c>
      <c r="E14" s="16" t="s">
        <v>8</v>
      </c>
      <c r="F14" s="19" t="s">
        <v>9</v>
      </c>
      <c r="G14" s="16" t="s">
        <v>11</v>
      </c>
      <c r="H14" s="16" t="s">
        <v>12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7.75" customHeight="1" x14ac:dyDescent="0.2">
      <c r="A15" s="20" t="s">
        <v>20</v>
      </c>
      <c r="B15" s="21">
        <v>0.41666666666666702</v>
      </c>
      <c r="C15" s="21">
        <f>SUM(B15,0.01041669)</f>
        <v>0.42708335666666702</v>
      </c>
      <c r="D15" s="22" t="s">
        <v>275</v>
      </c>
      <c r="E15" s="22" t="s">
        <v>276</v>
      </c>
      <c r="F15" s="22" t="s">
        <v>254</v>
      </c>
      <c r="G15" s="101">
        <v>42661</v>
      </c>
      <c r="H15" s="102" t="str">
        <f>CONCATENATE("Didática: ",DID," - ","Sala: ",SALA_7)</f>
        <v>Didática: 4 - Sala: 7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7.75" customHeight="1" x14ac:dyDescent="0.2">
      <c r="A16" s="20" t="s">
        <v>20</v>
      </c>
      <c r="B16" s="21">
        <f>C15</f>
        <v>0.42708335666666702</v>
      </c>
      <c r="C16" s="21">
        <f>SUM(B16,0.01041669)</f>
        <v>0.43750004666666703</v>
      </c>
      <c r="D16" s="22" t="s">
        <v>277</v>
      </c>
      <c r="E16" s="22" t="s">
        <v>278</v>
      </c>
      <c r="F16" s="22" t="s">
        <v>254</v>
      </c>
      <c r="G16" s="101"/>
      <c r="H16" s="10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7.75" customHeight="1" x14ac:dyDescent="0.2">
      <c r="A17" s="20" t="s">
        <v>20</v>
      </c>
      <c r="B17" s="21">
        <f>C16</f>
        <v>0.43750004666666703</v>
      </c>
      <c r="C17" s="21">
        <f>SUM(B17,0.01041669)</f>
        <v>0.44791673666666704</v>
      </c>
      <c r="D17" s="22" t="s">
        <v>279</v>
      </c>
      <c r="E17" s="22" t="s">
        <v>280</v>
      </c>
      <c r="F17" s="22" t="s">
        <v>254</v>
      </c>
      <c r="G17" s="101"/>
      <c r="H17" s="10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7.75" customHeight="1" x14ac:dyDescent="0.2">
      <c r="A18" s="20" t="s">
        <v>20</v>
      </c>
      <c r="B18" s="21">
        <f>C17</f>
        <v>0.44791673666666704</v>
      </c>
      <c r="C18" s="21">
        <f>SUM(B18,0.01041669)</f>
        <v>0.45833342666666704</v>
      </c>
      <c r="D18" s="22" t="s">
        <v>281</v>
      </c>
      <c r="E18" s="22" t="s">
        <v>282</v>
      </c>
      <c r="F18" s="22" t="s">
        <v>254</v>
      </c>
      <c r="G18" s="101"/>
      <c r="H18" s="10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7.75" customHeight="1" x14ac:dyDescent="0.2">
      <c r="A19" s="20" t="s">
        <v>20</v>
      </c>
      <c r="B19" s="21">
        <f>C18</f>
        <v>0.45833342666666704</v>
      </c>
      <c r="C19" s="21">
        <f>SUM(B19,0.01041669)</f>
        <v>0.46875011666666705</v>
      </c>
      <c r="D19" s="22" t="s">
        <v>283</v>
      </c>
      <c r="E19" s="22" t="s">
        <v>284</v>
      </c>
      <c r="F19" s="22" t="s">
        <v>254</v>
      </c>
      <c r="G19" s="101"/>
      <c r="H19" s="10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7.75" customHeight="1" x14ac:dyDescent="0.2">
      <c r="A20" s="16" t="s">
        <v>16</v>
      </c>
      <c r="B20" s="21">
        <v>0.46875</v>
      </c>
      <c r="C20" s="21">
        <v>0.53472222222222199</v>
      </c>
      <c r="D20" s="43"/>
      <c r="E20" s="44"/>
      <c r="F20" s="45"/>
      <c r="G20" s="101"/>
      <c r="H20" s="10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7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7.75" customHeight="1" x14ac:dyDescent="0.2">
      <c r="A22" s="26"/>
      <c r="B22" s="28"/>
      <c r="C22" s="28"/>
      <c r="D22" s="42"/>
      <c r="E22" s="42"/>
      <c r="F22" s="42"/>
      <c r="G22" s="28"/>
      <c r="H22" s="28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7.75" customHeight="1" x14ac:dyDescent="0.2">
      <c r="A23" s="104" t="s">
        <v>18</v>
      </c>
      <c r="B23" s="104"/>
      <c r="C23" s="104"/>
      <c r="D23" s="104"/>
      <c r="E23" s="104"/>
      <c r="F23" s="104"/>
      <c r="G23" s="104"/>
      <c r="H23" s="10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7.75" customHeight="1" x14ac:dyDescent="0.2">
      <c r="A24" s="15"/>
      <c r="B24" s="100" t="s">
        <v>7</v>
      </c>
      <c r="C24" s="100"/>
      <c r="D24" s="17" t="s">
        <v>19</v>
      </c>
      <c r="E24" s="16" t="s">
        <v>8</v>
      </c>
      <c r="F24" s="19" t="s">
        <v>9</v>
      </c>
      <c r="G24" s="16" t="s">
        <v>11</v>
      </c>
      <c r="H24" s="16" t="s">
        <v>12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7.75" customHeight="1" x14ac:dyDescent="0.2">
      <c r="A25" s="20" t="s">
        <v>20</v>
      </c>
      <c r="B25" s="21">
        <v>0.58333333333333304</v>
      </c>
      <c r="C25" s="21">
        <f>SUM(B25,0.01041669)</f>
        <v>0.59375002333333304</v>
      </c>
      <c r="D25" s="22" t="s">
        <v>285</v>
      </c>
      <c r="E25" s="22" t="s">
        <v>286</v>
      </c>
      <c r="F25" s="22" t="s">
        <v>254</v>
      </c>
      <c r="G25" s="101">
        <v>42661</v>
      </c>
      <c r="H25" s="102" t="str">
        <f>CONCATENATE("Didática: ",DID," - ","Sala: ",SALA_7)</f>
        <v>Didática: 4 - Sala: 7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7.75" customHeight="1" x14ac:dyDescent="0.2">
      <c r="A26" s="20" t="s">
        <v>20</v>
      </c>
      <c r="B26" s="21">
        <f>C25</f>
        <v>0.59375002333333304</v>
      </c>
      <c r="C26" s="21">
        <f>SUM(B26,0.01041669)</f>
        <v>0.60416671333333305</v>
      </c>
      <c r="D26" s="22" t="s">
        <v>287</v>
      </c>
      <c r="E26" s="22" t="s">
        <v>288</v>
      </c>
      <c r="F26" s="22" t="s">
        <v>254</v>
      </c>
      <c r="G26" s="101"/>
      <c r="H26" s="10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7.75" customHeight="1" x14ac:dyDescent="0.2">
      <c r="A27" s="20" t="s">
        <v>20</v>
      </c>
      <c r="B27" s="21">
        <f>C26</f>
        <v>0.60416671333333305</v>
      </c>
      <c r="C27" s="21">
        <f>SUM(B27,0.01041669)</f>
        <v>0.61458340333333306</v>
      </c>
      <c r="D27" s="22" t="s">
        <v>289</v>
      </c>
      <c r="E27" s="22" t="s">
        <v>290</v>
      </c>
      <c r="F27" s="22" t="s">
        <v>254</v>
      </c>
      <c r="G27" s="101"/>
      <c r="H27" s="10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7.75" customHeight="1" x14ac:dyDescent="0.2">
      <c r="A28" s="20" t="s">
        <v>20</v>
      </c>
      <c r="B28" s="21">
        <f>C27</f>
        <v>0.61458340333333306</v>
      </c>
      <c r="C28" s="21">
        <f>SUM(B28,0.01041669)</f>
        <v>0.62500009333333306</v>
      </c>
      <c r="D28" s="22" t="s">
        <v>291</v>
      </c>
      <c r="E28" s="22" t="s">
        <v>292</v>
      </c>
      <c r="F28" s="22" t="s">
        <v>254</v>
      </c>
      <c r="G28" s="101"/>
      <c r="H28" s="10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7.75" customHeight="1" x14ac:dyDescent="0.2">
      <c r="A29" s="20" t="s">
        <v>20</v>
      </c>
      <c r="B29" s="21">
        <f>C28</f>
        <v>0.62500009333333306</v>
      </c>
      <c r="C29" s="21">
        <f>SUM(B29,0.01041669)</f>
        <v>0.63541678333333307</v>
      </c>
      <c r="D29" s="22" t="s">
        <v>293</v>
      </c>
      <c r="E29" s="22" t="s">
        <v>294</v>
      </c>
      <c r="F29" s="22" t="s">
        <v>254</v>
      </c>
      <c r="G29" s="101"/>
      <c r="H29" s="10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7.75" customHeight="1" x14ac:dyDescent="0.2">
      <c r="A30" s="16" t="s">
        <v>16</v>
      </c>
      <c r="B30" s="21">
        <v>0.63541666666666696</v>
      </c>
      <c r="C30" s="21">
        <v>0.65972222222222199</v>
      </c>
      <c r="D30" s="99"/>
      <c r="E30" s="99"/>
      <c r="F30" s="99"/>
      <c r="G30" s="101"/>
      <c r="H30" s="10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7.75" customHeight="1" x14ac:dyDescent="0.2">
      <c r="A31" s="16" t="s">
        <v>17</v>
      </c>
      <c r="B31" s="21">
        <v>0.65972222222222199</v>
      </c>
      <c r="C31" s="21">
        <v>0.66666666666666696</v>
      </c>
      <c r="D31" s="99"/>
      <c r="E31" s="99"/>
      <c r="F31" s="99"/>
      <c r="G31" s="99"/>
      <c r="H31" s="99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7.75" customHeight="1" x14ac:dyDescent="0.2">
      <c r="A32" s="100"/>
      <c r="B32" s="100"/>
      <c r="C32" s="100"/>
      <c r="D32" s="100"/>
      <c r="E32" s="100"/>
      <c r="F32" s="100"/>
      <c r="G32" s="100"/>
      <c r="H32" s="10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7.75" customHeight="1" x14ac:dyDescent="0.2">
      <c r="A33" s="15"/>
      <c r="B33" s="29"/>
      <c r="C33" s="29"/>
      <c r="D33" s="29"/>
      <c r="E33" s="29"/>
      <c r="F33" s="29"/>
      <c r="G33" s="29"/>
      <c r="H33" s="29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7.75" customHeight="1" x14ac:dyDescent="0.2">
      <c r="A34" s="46"/>
      <c r="B34" s="100" t="s">
        <v>7</v>
      </c>
      <c r="C34" s="100"/>
      <c r="D34" s="17" t="s">
        <v>19</v>
      </c>
      <c r="E34" s="16" t="s">
        <v>8</v>
      </c>
      <c r="F34" s="19" t="s">
        <v>9</v>
      </c>
      <c r="G34" s="16" t="s">
        <v>11</v>
      </c>
      <c r="H34" s="16" t="s">
        <v>12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7.75" customHeight="1" x14ac:dyDescent="0.2">
      <c r="A35" s="20" t="s">
        <v>20</v>
      </c>
      <c r="B35" s="21">
        <v>0.66666666666666696</v>
      </c>
      <c r="C35" s="21">
        <f>SUM(B35,0.01041669)</f>
        <v>0.67708335666666697</v>
      </c>
      <c r="D35" s="22" t="s">
        <v>295</v>
      </c>
      <c r="E35" s="22" t="s">
        <v>296</v>
      </c>
      <c r="F35" s="22" t="s">
        <v>254</v>
      </c>
      <c r="G35" s="101">
        <v>42661</v>
      </c>
      <c r="H35" s="102" t="str">
        <f>CONCATENATE("Didática: ",DID," - ","Sala: ",SALA_7)</f>
        <v>Didática: 4 - Sala: 7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7.75" customHeight="1" x14ac:dyDescent="0.2">
      <c r="A36" s="20" t="s">
        <v>20</v>
      </c>
      <c r="B36" s="21">
        <f>C35</f>
        <v>0.67708335666666697</v>
      </c>
      <c r="C36" s="21">
        <f>SUM(B36,0.01041669)</f>
        <v>0.68750004666666698</v>
      </c>
      <c r="D36" s="22" t="s">
        <v>297</v>
      </c>
      <c r="E36" s="22" t="s">
        <v>298</v>
      </c>
      <c r="F36" s="22" t="s">
        <v>254</v>
      </c>
      <c r="G36" s="101"/>
      <c r="H36" s="10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7.75" customHeight="1" x14ac:dyDescent="0.2">
      <c r="A37" s="20" t="s">
        <v>20</v>
      </c>
      <c r="B37" s="21">
        <f>C36</f>
        <v>0.68750004666666698</v>
      </c>
      <c r="C37" s="21">
        <f>SUM(B37,0.01041669)</f>
        <v>0.69791673666666698</v>
      </c>
      <c r="D37" s="22" t="s">
        <v>299</v>
      </c>
      <c r="E37" s="22" t="s">
        <v>300</v>
      </c>
      <c r="F37" s="22" t="s">
        <v>254</v>
      </c>
      <c r="G37" s="101"/>
      <c r="H37" s="10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7.75" customHeight="1" x14ac:dyDescent="0.2">
      <c r="A38" s="20" t="s">
        <v>20</v>
      </c>
      <c r="B38" s="21">
        <f>C37</f>
        <v>0.69791673666666698</v>
      </c>
      <c r="C38" s="21">
        <f>SUM(B38,0.01041669)</f>
        <v>0.70833342666666699</v>
      </c>
      <c r="D38" s="22" t="s">
        <v>301</v>
      </c>
      <c r="E38" s="22" t="s">
        <v>302</v>
      </c>
      <c r="F38" s="22" t="s">
        <v>254</v>
      </c>
      <c r="G38" s="101"/>
      <c r="H38" s="10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7.75" customHeight="1" x14ac:dyDescent="0.2">
      <c r="A39" s="20" t="s">
        <v>20</v>
      </c>
      <c r="B39" s="21">
        <f>C38</f>
        <v>0.70833342666666699</v>
      </c>
      <c r="C39" s="21">
        <f>SUM(B39,0.01041669)</f>
        <v>0.71875011666666699</v>
      </c>
      <c r="D39" s="22" t="s">
        <v>303</v>
      </c>
      <c r="E39" s="22" t="s">
        <v>304</v>
      </c>
      <c r="F39" s="22" t="s">
        <v>254</v>
      </c>
      <c r="G39" s="101"/>
      <c r="H39" s="10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7.75" customHeight="1" x14ac:dyDescent="0.2">
      <c r="A40" s="16" t="s">
        <v>16</v>
      </c>
      <c r="B40" s="21">
        <v>0.71875</v>
      </c>
      <c r="C40" s="21">
        <v>0.74305555555555602</v>
      </c>
      <c r="D40" s="98"/>
      <c r="E40" s="98"/>
      <c r="F40" s="98"/>
      <c r="G40" s="101"/>
      <c r="H40" s="10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7.75" customHeight="1" x14ac:dyDescent="0.2">
      <c r="A41" s="98"/>
      <c r="B41" s="98"/>
      <c r="C41" s="98"/>
      <c r="D41" s="98"/>
      <c r="E41" s="98"/>
      <c r="F41" s="98"/>
      <c r="G41" s="98"/>
      <c r="H41" s="98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2:H2"/>
    <mergeCell ref="B3:C3"/>
    <mergeCell ref="G4:G9"/>
    <mergeCell ref="H4:H9"/>
    <mergeCell ref="D9:F9"/>
    <mergeCell ref="D10:H10"/>
    <mergeCell ref="A11:H11"/>
    <mergeCell ref="A13:H13"/>
    <mergeCell ref="B14:C14"/>
    <mergeCell ref="G15:G20"/>
    <mergeCell ref="H15:H20"/>
    <mergeCell ref="A21:H21"/>
    <mergeCell ref="A23:H23"/>
    <mergeCell ref="B24:C24"/>
    <mergeCell ref="G25:G30"/>
    <mergeCell ref="H25:H30"/>
    <mergeCell ref="D30:F30"/>
    <mergeCell ref="A41:H41"/>
    <mergeCell ref="D31:H31"/>
    <mergeCell ref="A32:H32"/>
    <mergeCell ref="B34:C34"/>
    <mergeCell ref="G35:G40"/>
    <mergeCell ref="H35:H40"/>
    <mergeCell ref="D40:F40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22</vt:i4>
      </vt:variant>
    </vt:vector>
  </HeadingPairs>
  <TitlesOfParts>
    <vt:vector size="43" baseType="lpstr">
      <vt:lpstr>Dados</vt:lpstr>
      <vt:lpstr>DIA</vt:lpstr>
      <vt:lpstr>DIA-17_SALA-5</vt:lpstr>
      <vt:lpstr>DIA-17_SALA-7</vt:lpstr>
      <vt:lpstr>DIA-17_SALA-8</vt:lpstr>
      <vt:lpstr>DIA-17_SALA-10</vt:lpstr>
      <vt:lpstr>DIA-17_SALA-12</vt:lpstr>
      <vt:lpstr>DIA-18_-SALA-5</vt:lpstr>
      <vt:lpstr>DIA-18_-SALA-7</vt:lpstr>
      <vt:lpstr>DIA-18_SALA-8</vt:lpstr>
      <vt:lpstr>DIA-18_SALA-10</vt:lpstr>
      <vt:lpstr>DIA-18_SALA-12</vt:lpstr>
      <vt:lpstr>DIA-19_SALA-5</vt:lpstr>
      <vt:lpstr>DIA-19_SALA-7</vt:lpstr>
      <vt:lpstr>DIA-19_SALA-8</vt:lpstr>
      <vt:lpstr>DIA-19_SALA-10</vt:lpstr>
      <vt:lpstr>DIA-19_SALA-12</vt:lpstr>
      <vt:lpstr>DIA-20_SALA-5</vt:lpstr>
      <vt:lpstr>DIA-20_SALA-7</vt:lpstr>
      <vt:lpstr>Did.4_SALA-14</vt:lpstr>
      <vt:lpstr>Sheet1</vt:lpstr>
      <vt:lpstr>DATA_INICIO</vt:lpstr>
      <vt:lpstr>DID</vt:lpstr>
      <vt:lpstr>SALA_1</vt:lpstr>
      <vt:lpstr>SALA_10</vt:lpstr>
      <vt:lpstr>SALA_11</vt:lpstr>
      <vt:lpstr>SALA_12</vt:lpstr>
      <vt:lpstr>SALA_13</vt:lpstr>
      <vt:lpstr>SALA_14</vt:lpstr>
      <vt:lpstr>SALA_15</vt:lpstr>
      <vt:lpstr>SALA_16</vt:lpstr>
      <vt:lpstr>SALA_17</vt:lpstr>
      <vt:lpstr>SALA_18</vt:lpstr>
      <vt:lpstr>SALA_19</vt:lpstr>
      <vt:lpstr>SALA_2</vt:lpstr>
      <vt:lpstr>SALA_20</vt:lpstr>
      <vt:lpstr>SALA_3</vt:lpstr>
      <vt:lpstr>SALA_4</vt:lpstr>
      <vt:lpstr>SALA_5</vt:lpstr>
      <vt:lpstr>SALA_6</vt:lpstr>
      <vt:lpstr>SALA_7</vt:lpstr>
      <vt:lpstr>SALA_8</vt:lpstr>
      <vt:lpstr>SALA_9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COPGD</dc:creator>
  <cp:lastModifiedBy>pc</cp:lastModifiedBy>
  <cp:revision>0</cp:revision>
  <dcterms:created xsi:type="dcterms:W3CDTF">2016-10-11T14:01:39Z</dcterms:created>
  <dcterms:modified xsi:type="dcterms:W3CDTF">2016-10-18T18:30:40Z</dcterms:modified>
  <dc:language>pt-BR</dc:language>
</cp:coreProperties>
</file>